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T:\4 - ישראל גורמי ממשל\500 - משרד הנגב הגליל והחוסן הלאומי\מכרז 01.2025\"/>
    </mc:Choice>
  </mc:AlternateContent>
  <xr:revisionPtr revIDLastSave="0" documentId="8_{490560C2-7D96-49CE-B632-1AB3EAC1A444}" xr6:coauthVersionLast="47" xr6:coauthVersionMax="47" xr10:uidLastSave="{00000000-0000-0000-0000-000000000000}"/>
  <workbookProtection workbookAlgorithmName="SHA-512" workbookHashValue="FcZpQu/SKBi0N3yoH4LOIyPsuy4BjTtAuJ6XB8Z3j9KvDXAqyDQR+wDVUuSaSY4O90ZNNOhtaEFhlHwX7WZU/g==" workbookSaltValue="94WFdTUR4WNlWOj94N7YvQ==" workbookSpinCount="100000" lockStructure="1"/>
  <bookViews>
    <workbookView xWindow="57480" yWindow="-120" windowWidth="29040" windowHeight="15720" xr2:uid="{4E88C259-0E2F-4C69-9677-E9208D4A5CC3}"/>
  </bookViews>
  <sheets>
    <sheet name="תמחור לפי קטגוריות" sheetId="2" r:id="rId1"/>
  </sheets>
  <definedNames>
    <definedName name="_xlnm._FilterDatabase" localSheetId="0" hidden="1">'תמחור לפי קטגוריות'!$A$4:$O$275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14" i="2" l="1"/>
  <c r="O214" i="2" s="1"/>
  <c r="N270" i="2"/>
  <c r="O270" i="2" s="1"/>
  <c r="O252" i="2"/>
  <c r="O13" i="2"/>
  <c r="L50" i="2"/>
  <c r="C5" i="2"/>
  <c r="O273" i="2" l="1"/>
  <c r="L267" i="2" l="1"/>
  <c r="O267" i="2" s="1"/>
  <c r="L266" i="2"/>
  <c r="O266" i="2" s="1"/>
  <c r="L265" i="2"/>
  <c r="O265" i="2" s="1"/>
  <c r="L264" i="2"/>
  <c r="O264" i="2" s="1"/>
  <c r="L263" i="2"/>
  <c r="O263" i="2" s="1"/>
  <c r="L262" i="2"/>
  <c r="O262" i="2" s="1"/>
  <c r="L261" i="2"/>
  <c r="O261" i="2" s="1"/>
  <c r="L260" i="2"/>
  <c r="O260" i="2" s="1"/>
  <c r="L259" i="2"/>
  <c r="O259" i="2" s="1"/>
  <c r="L258" i="2"/>
  <c r="O258" i="2" s="1"/>
  <c r="L257" i="2"/>
  <c r="O257" i="2" s="1"/>
  <c r="L256" i="2"/>
  <c r="O256" i="2" s="1"/>
  <c r="L255" i="2"/>
  <c r="O255" i="2" s="1"/>
  <c r="L254" i="2"/>
  <c r="O254" i="2" s="1"/>
  <c r="L253" i="2"/>
  <c r="O253" i="2" s="1"/>
  <c r="L251" i="2"/>
  <c r="O251" i="2" s="1"/>
  <c r="L250" i="2"/>
  <c r="O250" i="2" s="1"/>
  <c r="L249" i="2"/>
  <c r="O249" i="2" s="1"/>
  <c r="L248" i="2"/>
  <c r="O248" i="2" s="1"/>
  <c r="L247" i="2"/>
  <c r="O247" i="2" s="1"/>
  <c r="L246" i="2"/>
  <c r="O246" i="2" s="1"/>
  <c r="L245" i="2"/>
  <c r="O245" i="2" s="1"/>
  <c r="L244" i="2"/>
  <c r="O244" i="2" s="1"/>
  <c r="L243" i="2"/>
  <c r="O243" i="2" s="1"/>
  <c r="L242" i="2"/>
  <c r="O242" i="2" s="1"/>
  <c r="L241" i="2"/>
  <c r="O241" i="2" s="1"/>
  <c r="L240" i="2"/>
  <c r="O240" i="2" s="1"/>
  <c r="L239" i="2"/>
  <c r="O239" i="2" s="1"/>
  <c r="L238" i="2"/>
  <c r="O238" i="2" s="1"/>
  <c r="L237" i="2"/>
  <c r="O237" i="2" s="1"/>
  <c r="L236" i="2"/>
  <c r="O236" i="2" s="1"/>
  <c r="L235" i="2"/>
  <c r="O235" i="2" s="1"/>
  <c r="L234" i="2"/>
  <c r="O234" i="2" s="1"/>
  <c r="L233" i="2"/>
  <c r="O233" i="2" s="1"/>
  <c r="L232" i="2"/>
  <c r="O232" i="2" s="1"/>
  <c r="L231" i="2"/>
  <c r="O231" i="2" s="1"/>
  <c r="L230" i="2"/>
  <c r="O230" i="2" s="1"/>
  <c r="L229" i="2"/>
  <c r="O229" i="2" s="1"/>
  <c r="L228" i="2"/>
  <c r="O228" i="2" s="1"/>
  <c r="L227" i="2"/>
  <c r="O227" i="2" s="1"/>
  <c r="L226" i="2"/>
  <c r="O226" i="2" s="1"/>
  <c r="L225" i="2"/>
  <c r="O225" i="2" s="1"/>
  <c r="L224" i="2"/>
  <c r="O224" i="2" s="1"/>
  <c r="L223" i="2"/>
  <c r="O223" i="2" s="1"/>
  <c r="L222" i="2"/>
  <c r="O222" i="2" s="1"/>
  <c r="L221" i="2"/>
  <c r="O221" i="2" s="1"/>
  <c r="L220" i="2"/>
  <c r="O220" i="2" s="1"/>
  <c r="L219" i="2"/>
  <c r="O219" i="2" s="1"/>
  <c r="L218" i="2"/>
  <c r="O218" i="2" s="1"/>
  <c r="L217" i="2"/>
  <c r="O217" i="2" s="1"/>
  <c r="L216" i="2"/>
  <c r="O216" i="2" s="1"/>
  <c r="L215" i="2"/>
  <c r="O215" i="2" s="1"/>
  <c r="L213" i="2"/>
  <c r="O213" i="2" s="1"/>
  <c r="L212" i="2"/>
  <c r="O212" i="2" s="1"/>
  <c r="L211" i="2"/>
  <c r="O211" i="2" s="1"/>
  <c r="L210" i="2"/>
  <c r="O210" i="2" s="1"/>
  <c r="L209" i="2"/>
  <c r="O209" i="2" s="1"/>
  <c r="L208" i="2"/>
  <c r="O208" i="2" s="1"/>
  <c r="L207" i="2"/>
  <c r="O207" i="2" s="1"/>
  <c r="L206" i="2"/>
  <c r="O206" i="2" s="1"/>
  <c r="L205" i="2"/>
  <c r="O205" i="2" s="1"/>
  <c r="L204" i="2"/>
  <c r="O204" i="2" s="1"/>
  <c r="L203" i="2"/>
  <c r="O203" i="2" s="1"/>
  <c r="L202" i="2"/>
  <c r="O202" i="2" s="1"/>
  <c r="L201" i="2"/>
  <c r="O201" i="2" s="1"/>
  <c r="L200" i="2"/>
  <c r="O200" i="2" s="1"/>
  <c r="L199" i="2"/>
  <c r="O199" i="2" s="1"/>
  <c r="L198" i="2"/>
  <c r="O198" i="2" s="1"/>
  <c r="L197" i="2"/>
  <c r="O197" i="2" s="1"/>
  <c r="L196" i="2"/>
  <c r="O196" i="2" s="1"/>
  <c r="L195" i="2"/>
  <c r="O195" i="2" s="1"/>
  <c r="L194" i="2"/>
  <c r="O194" i="2" s="1"/>
  <c r="L193" i="2"/>
  <c r="O193" i="2" s="1"/>
  <c r="L192" i="2"/>
  <c r="O192" i="2" s="1"/>
  <c r="L191" i="2"/>
  <c r="O191" i="2" s="1"/>
  <c r="L190" i="2"/>
  <c r="O190" i="2" s="1"/>
  <c r="L188" i="2"/>
  <c r="O188" i="2" s="1"/>
  <c r="L187" i="2"/>
  <c r="O187" i="2" s="1"/>
  <c r="L186" i="2"/>
  <c r="O186" i="2" s="1"/>
  <c r="L185" i="2"/>
  <c r="O185" i="2" s="1"/>
  <c r="L184" i="2"/>
  <c r="O184" i="2" s="1"/>
  <c r="L183" i="2"/>
  <c r="O183" i="2" s="1"/>
  <c r="L182" i="2"/>
  <c r="O182" i="2" s="1"/>
  <c r="L181" i="2"/>
  <c r="O181" i="2" s="1"/>
  <c r="L180" i="2"/>
  <c r="O180" i="2" s="1"/>
  <c r="L179" i="2"/>
  <c r="O179" i="2" s="1"/>
  <c r="L178" i="2"/>
  <c r="O178" i="2" s="1"/>
  <c r="L177" i="2"/>
  <c r="O177" i="2" s="1"/>
  <c r="L176" i="2"/>
  <c r="O176" i="2" s="1"/>
  <c r="L175" i="2"/>
  <c r="O175" i="2" s="1"/>
  <c r="L174" i="2"/>
  <c r="O174" i="2" s="1"/>
  <c r="L173" i="2"/>
  <c r="O173" i="2" s="1"/>
  <c r="L172" i="2"/>
  <c r="O172" i="2" s="1"/>
  <c r="L171" i="2"/>
  <c r="O171" i="2" s="1"/>
  <c r="L170" i="2"/>
  <c r="O170" i="2" s="1"/>
  <c r="L169" i="2"/>
  <c r="O169" i="2" s="1"/>
  <c r="L168" i="2"/>
  <c r="O168" i="2" s="1"/>
  <c r="L167" i="2"/>
  <c r="O167" i="2" s="1"/>
  <c r="L166" i="2"/>
  <c r="O166" i="2" s="1"/>
  <c r="L165" i="2"/>
  <c r="O165" i="2" s="1"/>
  <c r="L164" i="2"/>
  <c r="O164" i="2" s="1"/>
  <c r="L163" i="2"/>
  <c r="O163" i="2" s="1"/>
  <c r="L162" i="2"/>
  <c r="O162" i="2" s="1"/>
  <c r="L161" i="2"/>
  <c r="L160" i="2"/>
  <c r="O160" i="2" s="1"/>
  <c r="L159" i="2"/>
  <c r="O159" i="2" s="1"/>
  <c r="L158" i="2"/>
  <c r="O158" i="2" s="1"/>
  <c r="L157" i="2"/>
  <c r="O157" i="2" s="1"/>
  <c r="L156" i="2"/>
  <c r="O156" i="2" s="1"/>
  <c r="L155" i="2"/>
  <c r="O155" i="2" s="1"/>
  <c r="L154" i="2"/>
  <c r="O154" i="2" s="1"/>
  <c r="L153" i="2"/>
  <c r="O153" i="2" s="1"/>
  <c r="L152" i="2"/>
  <c r="O152" i="2" s="1"/>
  <c r="L151" i="2"/>
  <c r="O151" i="2" s="1"/>
  <c r="L150" i="2"/>
  <c r="O150" i="2" s="1"/>
  <c r="L149" i="2"/>
  <c r="O149" i="2" s="1"/>
  <c r="L148" i="2"/>
  <c r="O148" i="2" s="1"/>
  <c r="L147" i="2"/>
  <c r="O147" i="2" s="1"/>
  <c r="L146" i="2"/>
  <c r="O146" i="2" s="1"/>
  <c r="L145" i="2"/>
  <c r="O145" i="2" s="1"/>
  <c r="L189" i="2"/>
  <c r="L144" i="2"/>
  <c r="O144" i="2" s="1"/>
  <c r="L143" i="2"/>
  <c r="O143" i="2" s="1"/>
  <c r="L142" i="2"/>
  <c r="O142" i="2" s="1"/>
  <c r="L141" i="2"/>
  <c r="O141" i="2" s="1"/>
  <c r="L140" i="2"/>
  <c r="O140" i="2" s="1"/>
  <c r="L139" i="2"/>
  <c r="O139" i="2" s="1"/>
  <c r="L138" i="2"/>
  <c r="O138" i="2" s="1"/>
  <c r="L137" i="2"/>
  <c r="O137" i="2" s="1"/>
  <c r="L136" i="2"/>
  <c r="O136" i="2" s="1"/>
  <c r="L135" i="2"/>
  <c r="O135" i="2" s="1"/>
  <c r="L134" i="2"/>
  <c r="O134" i="2" s="1"/>
  <c r="L133" i="2"/>
  <c r="O133" i="2" s="1"/>
  <c r="L132" i="2"/>
  <c r="O132" i="2" s="1"/>
  <c r="L131" i="2"/>
  <c r="O131" i="2" s="1"/>
  <c r="L130" i="2"/>
  <c r="O130" i="2" s="1"/>
  <c r="L129" i="2"/>
  <c r="O129" i="2" s="1"/>
  <c r="L128" i="2"/>
  <c r="O128" i="2" s="1"/>
  <c r="L127" i="2"/>
  <c r="O127" i="2" s="1"/>
  <c r="L126" i="2"/>
  <c r="O126" i="2" s="1"/>
  <c r="L125" i="2"/>
  <c r="O125" i="2" s="1"/>
  <c r="L124" i="2"/>
  <c r="O124" i="2" s="1"/>
  <c r="L123" i="2"/>
  <c r="O123" i="2" s="1"/>
  <c r="L122" i="2"/>
  <c r="O122" i="2" s="1"/>
  <c r="L121" i="2"/>
  <c r="O121" i="2" s="1"/>
  <c r="L120" i="2"/>
  <c r="O120" i="2" s="1"/>
  <c r="L119" i="2"/>
  <c r="O119" i="2" s="1"/>
  <c r="L118" i="2"/>
  <c r="O118" i="2" s="1"/>
  <c r="L117" i="2"/>
  <c r="O117" i="2" s="1"/>
  <c r="L116" i="2"/>
  <c r="O116" i="2" s="1"/>
  <c r="L115" i="2"/>
  <c r="O115" i="2" s="1"/>
  <c r="L114" i="2"/>
  <c r="O114" i="2" s="1"/>
  <c r="L113" i="2"/>
  <c r="O113" i="2" s="1"/>
  <c r="L112" i="2"/>
  <c r="O112" i="2" s="1"/>
  <c r="L111" i="2"/>
  <c r="O111" i="2" s="1"/>
  <c r="L110" i="2"/>
  <c r="O110" i="2" s="1"/>
  <c r="L109" i="2"/>
  <c r="O109" i="2" s="1"/>
  <c r="L108" i="2"/>
  <c r="O108" i="2" s="1"/>
  <c r="L107" i="2"/>
  <c r="O107" i="2" s="1"/>
  <c r="L106" i="2"/>
  <c r="O106" i="2" s="1"/>
  <c r="L105" i="2"/>
  <c r="O105" i="2" s="1"/>
  <c r="L104" i="2"/>
  <c r="O104" i="2" s="1"/>
  <c r="L103" i="2"/>
  <c r="O103" i="2" s="1"/>
  <c r="L102" i="2"/>
  <c r="O102" i="2" s="1"/>
  <c r="L101" i="2"/>
  <c r="O101" i="2" s="1"/>
  <c r="L100" i="2"/>
  <c r="O100" i="2" s="1"/>
  <c r="L99" i="2"/>
  <c r="O99" i="2" s="1"/>
  <c r="L98" i="2"/>
  <c r="O98" i="2" s="1"/>
  <c r="L53" i="2"/>
  <c r="O53" i="2" s="1"/>
  <c r="L54" i="2"/>
  <c r="O54" i="2" s="1"/>
  <c r="L55" i="2"/>
  <c r="O55" i="2" s="1"/>
  <c r="L56" i="2"/>
  <c r="O56" i="2" s="1"/>
  <c r="L57" i="2"/>
  <c r="O57" i="2" s="1"/>
  <c r="L58" i="2"/>
  <c r="O58" i="2" s="1"/>
  <c r="L59" i="2"/>
  <c r="O59" i="2" s="1"/>
  <c r="L60" i="2"/>
  <c r="O60" i="2" s="1"/>
  <c r="L61" i="2"/>
  <c r="O61" i="2" s="1"/>
  <c r="L62" i="2"/>
  <c r="O62" i="2" s="1"/>
  <c r="L63" i="2"/>
  <c r="O63" i="2" s="1"/>
  <c r="L64" i="2"/>
  <c r="O64" i="2" s="1"/>
  <c r="L65" i="2"/>
  <c r="O65" i="2" s="1"/>
  <c r="L66" i="2"/>
  <c r="O66" i="2" s="1"/>
  <c r="L67" i="2"/>
  <c r="O67" i="2" s="1"/>
  <c r="L68" i="2"/>
  <c r="O68" i="2" s="1"/>
  <c r="L69" i="2"/>
  <c r="O69" i="2" s="1"/>
  <c r="L70" i="2"/>
  <c r="O70" i="2" s="1"/>
  <c r="L71" i="2"/>
  <c r="O71" i="2" s="1"/>
  <c r="L72" i="2"/>
  <c r="O72" i="2" s="1"/>
  <c r="L73" i="2"/>
  <c r="O73" i="2" s="1"/>
  <c r="L74" i="2"/>
  <c r="O74" i="2" s="1"/>
  <c r="L75" i="2"/>
  <c r="O75" i="2" s="1"/>
  <c r="L76" i="2"/>
  <c r="O76" i="2" s="1"/>
  <c r="L77" i="2"/>
  <c r="O77" i="2" s="1"/>
  <c r="L78" i="2"/>
  <c r="O78" i="2" s="1"/>
  <c r="L79" i="2"/>
  <c r="O79" i="2" s="1"/>
  <c r="L80" i="2"/>
  <c r="O80" i="2" s="1"/>
  <c r="L81" i="2"/>
  <c r="O81" i="2" s="1"/>
  <c r="L82" i="2"/>
  <c r="O82" i="2" s="1"/>
  <c r="L83" i="2"/>
  <c r="O83" i="2" s="1"/>
  <c r="L84" i="2"/>
  <c r="O84" i="2" s="1"/>
  <c r="L85" i="2"/>
  <c r="O85" i="2" s="1"/>
  <c r="L86" i="2"/>
  <c r="O86" i="2" s="1"/>
  <c r="L87" i="2"/>
  <c r="O87" i="2" s="1"/>
  <c r="L88" i="2"/>
  <c r="O88" i="2" s="1"/>
  <c r="L89" i="2"/>
  <c r="O89" i="2" s="1"/>
  <c r="L90" i="2"/>
  <c r="O90" i="2" s="1"/>
  <c r="L91" i="2"/>
  <c r="O91" i="2" s="1"/>
  <c r="L92" i="2"/>
  <c r="O92" i="2" s="1"/>
  <c r="L93" i="2"/>
  <c r="O93" i="2" s="1"/>
  <c r="L94" i="2"/>
  <c r="O94" i="2" s="1"/>
  <c r="L95" i="2"/>
  <c r="O95" i="2" s="1"/>
  <c r="L96" i="2"/>
  <c r="O96" i="2" s="1"/>
  <c r="L97" i="2"/>
  <c r="O97" i="2" s="1"/>
  <c r="L52" i="2"/>
  <c r="O52" i="2" s="1"/>
  <c r="L51" i="2"/>
  <c r="O51" i="2" s="1"/>
  <c r="L6" i="2"/>
  <c r="O6" i="2" s="1"/>
  <c r="L7" i="2"/>
  <c r="O7" i="2" s="1"/>
  <c r="L8" i="2"/>
  <c r="O8" i="2" s="1"/>
  <c r="L9" i="2"/>
  <c r="O9" i="2" s="1"/>
  <c r="L10" i="2"/>
  <c r="O10" i="2" s="1"/>
  <c r="L11" i="2"/>
  <c r="O11" i="2" s="1"/>
  <c r="L12" i="2"/>
  <c r="O12" i="2" s="1"/>
  <c r="L14" i="2"/>
  <c r="O14" i="2" s="1"/>
  <c r="L15" i="2"/>
  <c r="O15" i="2" s="1"/>
  <c r="L16" i="2"/>
  <c r="O16" i="2" s="1"/>
  <c r="L17" i="2"/>
  <c r="O17" i="2" s="1"/>
  <c r="L18" i="2"/>
  <c r="O18" i="2" s="1"/>
  <c r="L19" i="2"/>
  <c r="O19" i="2" s="1"/>
  <c r="L20" i="2"/>
  <c r="O20" i="2" s="1"/>
  <c r="L21" i="2"/>
  <c r="O21" i="2" s="1"/>
  <c r="L22" i="2"/>
  <c r="O22" i="2" s="1"/>
  <c r="L23" i="2"/>
  <c r="O23" i="2" s="1"/>
  <c r="L24" i="2"/>
  <c r="O24" i="2" s="1"/>
  <c r="L25" i="2"/>
  <c r="O25" i="2" s="1"/>
  <c r="L26" i="2"/>
  <c r="O26" i="2" s="1"/>
  <c r="L27" i="2"/>
  <c r="O27" i="2" s="1"/>
  <c r="L28" i="2"/>
  <c r="O28" i="2" s="1"/>
  <c r="L29" i="2"/>
  <c r="O29" i="2" s="1"/>
  <c r="L30" i="2"/>
  <c r="O30" i="2" s="1"/>
  <c r="L31" i="2"/>
  <c r="O31" i="2" s="1"/>
  <c r="L32" i="2"/>
  <c r="O32" i="2" s="1"/>
  <c r="L33" i="2"/>
  <c r="O33" i="2" s="1"/>
  <c r="L34" i="2"/>
  <c r="O34" i="2" s="1"/>
  <c r="L35" i="2"/>
  <c r="O35" i="2" s="1"/>
  <c r="L36" i="2"/>
  <c r="O36" i="2" s="1"/>
  <c r="L37" i="2"/>
  <c r="O37" i="2" s="1"/>
  <c r="L38" i="2"/>
  <c r="O38" i="2" s="1"/>
  <c r="L39" i="2"/>
  <c r="O39" i="2" s="1"/>
  <c r="L40" i="2"/>
  <c r="O40" i="2" s="1"/>
  <c r="L41" i="2"/>
  <c r="O41" i="2" s="1"/>
  <c r="L42" i="2"/>
  <c r="O42" i="2" s="1"/>
  <c r="L43" i="2"/>
  <c r="O43" i="2" s="1"/>
  <c r="L44" i="2"/>
  <c r="O44" i="2" s="1"/>
  <c r="L45" i="2"/>
  <c r="O45" i="2" s="1"/>
  <c r="L46" i="2"/>
  <c r="O46" i="2" s="1"/>
  <c r="L47" i="2"/>
  <c r="O47" i="2" s="1"/>
  <c r="L48" i="2"/>
  <c r="O48" i="2" s="1"/>
  <c r="L49" i="2"/>
  <c r="O49" i="2" s="1"/>
  <c r="L5" i="2"/>
  <c r="N272" i="2" l="1"/>
  <c r="O5" i="2"/>
  <c r="O161" i="2"/>
  <c r="O189" i="2"/>
  <c r="L268" i="2" l="1"/>
  <c r="N271" i="2" s="1"/>
  <c r="O271" i="2" s="1"/>
  <c r="O272" i="2"/>
  <c r="K274" i="2" l="1"/>
  <c r="K275" i="2" s="1"/>
</calcChain>
</file>

<file path=xl/sharedStrings.xml><?xml version="1.0" encoding="utf-8"?>
<sst xmlns="http://schemas.openxmlformats.org/spreadsheetml/2006/main" count="1187" uniqueCount="586">
  <si>
    <t>נושא</t>
  </si>
  <si>
    <t>מס"ד</t>
  </si>
  <si>
    <t>סעיף במפרט</t>
  </si>
  <si>
    <t>שם הפריט</t>
  </si>
  <si>
    <t>תיאור</t>
  </si>
  <si>
    <t>יחידת מידה</t>
  </si>
  <si>
    <t>יצרן</t>
  </si>
  <si>
    <t>דגם</t>
  </si>
  <si>
    <t>מחיר יחידה</t>
  </si>
  <si>
    <t>מחיר יחידה לאחר הנחה</t>
  </si>
  <si>
    <t>מוקד ואתרי קצה</t>
  </si>
  <si>
    <t xml:space="preserve">אומדן כמות </t>
  </si>
  <si>
    <t xml:space="preserve"> סה"כ עלות</t>
  </si>
  <si>
    <t>מולטימדיה</t>
  </si>
  <si>
    <t>מסך מחשב לתחנת עבודה "24</t>
  </si>
  <si>
    <t>קומפלט</t>
  </si>
  <si>
    <t>מסך מחשב לתחנת עבודה "32</t>
  </si>
  <si>
    <t>התקן לחיבור עד 2 מסכי מחשב לשולחן בקרה</t>
  </si>
  <si>
    <t>התקן לחיבור עד 4 מסכי מחשב לשולחן בקרה</t>
  </si>
  <si>
    <t>מסך קיר ''43-4K</t>
  </si>
  <si>
    <t>מסך קיר ''50-4K</t>
  </si>
  <si>
    <t>מסך קיר ''75-4K</t>
  </si>
  <si>
    <t>התקן חיבור מסך "43 עד ''70 לקיר\תקרה</t>
  </si>
  <si>
    <t>2..10</t>
  </si>
  <si>
    <t>התקן חיבור מסך "75 לקיר\תקרה</t>
  </si>
  <si>
    <t>מפצל אות HDMI ל 2 יציאות</t>
  </si>
  <si>
    <t>2.12</t>
  </si>
  <si>
    <t>מרחיק KVM תומך 2 מסכי HDMI</t>
  </si>
  <si>
    <t>מרחיק KVM תומך מסך HDMI אחד</t>
  </si>
  <si>
    <t>מתג KVM  ל-2 ערוצים תומך HDMI</t>
  </si>
  <si>
    <t>מתג KVM  ל-4 ערוצים תומך HDMI</t>
  </si>
  <si>
    <t xml:space="preserve">בקר מולטימדיה מתקדם כדוגמת CP 3 תוצרת קרסטרון </t>
  </si>
  <si>
    <t xml:space="preserve">מסך מגע להפעלת בקר המולטימדיה </t>
  </si>
  <si>
    <t xml:space="preserve">שולחן בקרה ייעודי לעד מפעיל אחד </t>
  </si>
  <si>
    <t>שולחן בקרה ייעודי לעד שני מפעילים</t>
  </si>
  <si>
    <t>שולחן בקרה ייעודי לעד שלושה מפעילים</t>
  </si>
  <si>
    <t xml:space="preserve">	מטריצת וידאו  8*8 DVI/HDMI</t>
  </si>
  <si>
    <t>מטריצת  וידיאו וירטואלית</t>
  </si>
  <si>
    <t>דוחס וידאו (video encoder) למטריצת הווידאו</t>
  </si>
  <si>
    <t>פורס וידאו (video decoder) למטריצת הווידאו</t>
  </si>
  <si>
    <t>תוכנת ניהול וידיאו והקלטה מבוססת IP</t>
  </si>
  <si>
    <t>רישיון enterprise  למצלמה לתוכנת ניהול הווידאו</t>
  </si>
  <si>
    <t>סוג הרישיון יהיה ללא הגבלת כמות (enterprise) - עבור מצלמות קיימות שאינן חלק מהערוצים המקושרים למערכת.
החלק היחסי של התוכנה יהיה כחלק ממחיר הערוץ</t>
  </si>
  <si>
    <r>
      <t xml:space="preserve">תוכנת תחנת עבודה למערכת ניהול וידאו -  </t>
    </r>
    <r>
      <rPr>
        <b/>
        <sz val="12"/>
        <color theme="1"/>
        <rFont val="Arial"/>
        <family val="2"/>
        <scheme val="minor"/>
      </rPr>
      <t>בתצורת CILENT</t>
    </r>
  </si>
  <si>
    <t>להתקנה ע"ג חומרת מחשב PC</t>
  </si>
  <si>
    <r>
      <t xml:space="preserve">תוכנת תחנת עבודה למערכת ניהול וידאו -  </t>
    </r>
    <r>
      <rPr>
        <b/>
        <sz val="12"/>
        <color theme="1"/>
        <rFont val="Arial"/>
        <family val="2"/>
        <scheme val="minor"/>
      </rPr>
      <t>בתצורת WEB</t>
    </r>
    <r>
      <rPr>
        <sz val="12"/>
        <color theme="1"/>
        <rFont val="Arial"/>
        <family val="2"/>
        <scheme val="minor"/>
      </rPr>
      <t xml:space="preserve"> / </t>
    </r>
    <r>
      <rPr>
        <b/>
        <sz val="12"/>
        <color theme="1"/>
        <rFont val="Arial"/>
        <family val="2"/>
        <scheme val="minor"/>
      </rPr>
      <t>סלולר</t>
    </r>
  </si>
  <si>
    <t>תוכנת ניהול וידאו</t>
  </si>
  <si>
    <t>מערכת הקלטה מקומית ל 8 מצלמות (NVR)</t>
  </si>
  <si>
    <t>מערכת הקלטה מקומית ל 16 מצלמות (NVR)</t>
  </si>
  <si>
    <t>מערכת הקלטה מקומית ל 32 מצלמות (NVR)</t>
  </si>
  <si>
    <t>מקלדת שליטה + joystick</t>
  </si>
  <si>
    <t>בקר מגעים יבשים (שליטה ותפעול)</t>
  </si>
  <si>
    <t>ADAM 6060</t>
  </si>
  <si>
    <t xml:space="preserve">Video Analytics
</t>
  </si>
  <si>
    <t xml:space="preserve">תוכנת אנליטיקה ראשית הכוללת 100 ערוצי תחקור ו 10 ערצי Live </t>
  </si>
  <si>
    <t xml:space="preserve">   או שווה ערך ושווה תכונותBreifCam Insights </t>
  </si>
  <si>
    <t>חבילת 10ערוצי אנליטיקה Live של חברת BreifCam  או שווה ערך</t>
  </si>
  <si>
    <t xml:space="preserve">ערוצי  Respond או שווה ערך - תוספת לחבילת הבסיס </t>
  </si>
  <si>
    <r>
      <t xml:space="preserve">חבילת </t>
    </r>
    <r>
      <rPr>
        <sz val="13"/>
        <rFont val="Arial"/>
        <family val="2"/>
        <scheme val="minor"/>
      </rPr>
      <t>10ערוצי</t>
    </r>
    <r>
      <rPr>
        <sz val="13"/>
        <color rgb="FF000000"/>
        <rFont val="Arial"/>
        <family val="1"/>
        <scheme val="minor"/>
      </rPr>
      <t xml:space="preserve"> אנליטיקה off line (לתחקור)</t>
    </r>
    <r>
      <rPr>
        <sz val="12"/>
        <color theme="1"/>
        <rFont val="Arial"/>
        <family val="2"/>
      </rPr>
      <t xml:space="preserve"> של חברת BreifCam  או שווה ערך</t>
    </r>
  </si>
  <si>
    <t>ערוצי  Review או שווה ערך - תוספת לחבילת הבסיס</t>
  </si>
  <si>
    <t>5.1</t>
  </si>
  <si>
    <t>מצלמת Bullet 4MP כולל עדשה חשמלית כולל VA מובנה</t>
  </si>
  <si>
    <t>כולל כל הכבילה הנדרשת</t>
  </si>
  <si>
    <t>5.3</t>
  </si>
  <si>
    <t>מצלמת Bullet 4K כולל עדשה חשמלית כולל VA מובנה</t>
  </si>
  <si>
    <t>מצלמות</t>
  </si>
  <si>
    <t>5.5</t>
  </si>
  <si>
    <t>מצלמת Dome 4mp  עדשה חשמלית לתנאי פנים/חוץ/כולל עדשה חשמלית כולל VA מובנה</t>
  </si>
  <si>
    <t>5.6</t>
  </si>
  <si>
    <t>מצלמת Outdoor PTZ Speed Dome 4MP</t>
  </si>
  <si>
    <t>5.7</t>
  </si>
  <si>
    <t>מצלמת Outdoor PTZ Speed Dome 4K</t>
  </si>
  <si>
    <t>5.8</t>
  </si>
  <si>
    <t>מצלמת Fix Box 4K + עדשהּ+מארז</t>
  </si>
  <si>
    <t>5.9</t>
  </si>
  <si>
    <t>מצלמת Fix Box FHD- 4MP + עדשה</t>
  </si>
  <si>
    <t>5.10</t>
  </si>
  <si>
    <t>מצלמה תקרתית IP קבועה פנורמית (180/360) , להתקנה בתנאי  פנים /חוץ 2MP</t>
  </si>
  <si>
    <t>5.11</t>
  </si>
  <si>
    <t>מצלמה תקרתית IP קבועה פנורמית (180/360) , להתקנה בתנאי פנים/חוץ 3MP</t>
  </si>
  <si>
    <t>5.12</t>
  </si>
  <si>
    <t>מצלמת Dome IP Micro פנים/חוץ 5MP</t>
  </si>
  <si>
    <t>5.13</t>
  </si>
  <si>
    <t>מצלמת Multi-sensor IP פנים/חוץ MP 2 -4  עדשות</t>
  </si>
  <si>
    <t>5.14</t>
  </si>
  <si>
    <t>מצלמת Multi-sensor IP פנים/חוץ MP 2 -3  עדשות</t>
  </si>
  <si>
    <t>5.15</t>
  </si>
  <si>
    <t>מצלמת IP 2MP כוללת תאורת IR (להטמנה)</t>
  </si>
  <si>
    <t>5.16</t>
  </si>
  <si>
    <t xml:space="preserve">עדשת VariFocal במפתח 5-80 מ"מ F/1.6 C-MOUNT </t>
  </si>
  <si>
    <t>5.17</t>
  </si>
  <si>
    <t xml:space="preserve">עדשת VariFocal במפתח 8-80 מ"מ,  CS-MOUNT, F/1.6  </t>
  </si>
  <si>
    <t>5.18</t>
  </si>
  <si>
    <t>פנס תאורת IR  850 nm להתקנה בתנאי חוץ לשטח הארה של עד 40 מטר</t>
  </si>
  <si>
    <t>5.19</t>
  </si>
  <si>
    <t>פנס תאורת IR  850 nm להתקנה בתנאי חוץ לשטח הארה של עד 60 מטר</t>
  </si>
  <si>
    <t>5.20</t>
  </si>
  <si>
    <t>מצלמה ייעודית אלחוטית לפריסה מהירה 2MP</t>
  </si>
  <si>
    <t>5.21</t>
  </si>
  <si>
    <t xml:space="preserve">נתב תקשורת אלחוטי למערכת ווידאו בפריסה מהירה </t>
  </si>
  <si>
    <t>5.22</t>
  </si>
  <si>
    <t xml:space="preserve">מודם סלולרי ייעודי למערכת ווידאו בפריסה מהירה </t>
  </si>
  <si>
    <t>5.23</t>
  </si>
  <si>
    <t>רשיון - Face Recognition</t>
  </si>
  <si>
    <t>5.24</t>
  </si>
  <si>
    <t>תוכנת - LPR-License Plate Recognition</t>
  </si>
  <si>
    <t>5.25</t>
  </si>
  <si>
    <t>חצובה (טלסקופי) למצלמות חיצוניות בפריסה מהירה במפתח של עד 4 מטר</t>
  </si>
  <si>
    <t>6</t>
  </si>
  <si>
    <t xml:space="preserve">ערכת מערכת טמ"ס ניידת </t>
  </si>
  <si>
    <t>בקרת כניסה</t>
  </si>
  <si>
    <t>7.1</t>
  </si>
  <si>
    <t>תוכנת שרת</t>
  </si>
  <si>
    <t xml:space="preserve">כולל מודול בקרים </t>
  </si>
  <si>
    <t>7.2</t>
  </si>
  <si>
    <t>בקר ל4 דלתות</t>
  </si>
  <si>
    <t>7.3</t>
  </si>
  <si>
    <t>מקודד Indoor HS</t>
  </si>
  <si>
    <t>7.4</t>
  </si>
  <si>
    <t>מקודד Outdoor HS</t>
  </si>
  <si>
    <t>7.5</t>
  </si>
  <si>
    <t>מנעול אלקטרו מכני</t>
  </si>
  <si>
    <t>7.6</t>
  </si>
  <si>
    <t>מנעול חשמלי – Door Strike Indoor</t>
  </si>
  <si>
    <t>7.7</t>
  </si>
  <si>
    <t>מגנלוק 300 ק"ג</t>
  </si>
  <si>
    <t>7.8</t>
  </si>
  <si>
    <t>מגנולוק 600 ק"ג</t>
  </si>
  <si>
    <t>7.9</t>
  </si>
  <si>
    <t>קופסת ניפוץ</t>
  </si>
  <si>
    <t>כולל כל הכבילה הנדרשת/כולל קופסאת CI</t>
  </si>
  <si>
    <t>7.10</t>
  </si>
  <si>
    <t>לחצן פתיחת דלת - Outdoor</t>
  </si>
  <si>
    <t>7.11</t>
  </si>
  <si>
    <t>קורא כרטיסי קירבה</t>
  </si>
  <si>
    <t>כולל כל הכבילה הנדרשת/</t>
  </si>
  <si>
    <t>7.12</t>
  </si>
  <si>
    <t>מקודד תגים לעמדת ניפוק תגים</t>
  </si>
  <si>
    <t>7.13</t>
  </si>
  <si>
    <t xml:space="preserve">לחצן פתיחת דלת -   Indoor ללא מגע </t>
  </si>
  <si>
    <t>7.14</t>
  </si>
  <si>
    <t xml:space="preserve">תוכנת תחנת עבודה </t>
  </si>
  <si>
    <t>7.15</t>
  </si>
  <si>
    <t>קורא משולב קרבה וביומטרי</t>
  </si>
  <si>
    <t>7.16</t>
  </si>
  <si>
    <t>קורא קשתית העין (מעבר מהיר)</t>
  </si>
  <si>
    <t>7.17</t>
  </si>
  <si>
    <t>זמזם דלת מוטרדת</t>
  </si>
  <si>
    <t>7.18</t>
  </si>
  <si>
    <t>כרטיסי עבודה  (תגים)</t>
  </si>
  <si>
    <t>7.19</t>
  </si>
  <si>
    <t xml:space="preserve">מוניטור / רכזת אינטרקום IP </t>
  </si>
  <si>
    <t>7.20</t>
  </si>
  <si>
    <t xml:space="preserve">אינטרקום שלוחת דלת עם מצלמה </t>
  </si>
  <si>
    <t>7.21</t>
  </si>
  <si>
    <t xml:space="preserve">אינטרקום שלוחת דלת ללא מצלמה </t>
  </si>
  <si>
    <t>7.22</t>
  </si>
  <si>
    <t xml:space="preserve">מתאם רשת ייעודי לאינטרקום IP </t>
  </si>
  <si>
    <t>7.23</t>
  </si>
  <si>
    <t>צופר / נצנץ בדלת חירום</t>
  </si>
  <si>
    <t>מערכת פריצה ומצוקה</t>
  </si>
  <si>
    <t>8.1</t>
  </si>
  <si>
    <t xml:space="preserve">רכזת אזעקה ומצוקה </t>
  </si>
  <si>
    <t>8.2</t>
  </si>
  <si>
    <t>תוספת של רכזת תקן 1337</t>
  </si>
  <si>
    <t>8.3</t>
  </si>
  <si>
    <t>יחידת הרחבה לרכזת – 8 אזורים</t>
  </si>
  <si>
    <t>8.4</t>
  </si>
  <si>
    <t>כרטיס הרחבה לתוספת 4 ממסרי יציאה</t>
  </si>
  <si>
    <t>8.5</t>
  </si>
  <si>
    <t>לוח מקשים – קיבורד מקשים</t>
  </si>
  <si>
    <t>8.6</t>
  </si>
  <si>
    <t>לוח מקשים – מגע</t>
  </si>
  <si>
    <t>8.7</t>
  </si>
  <si>
    <t>מפסק מגנטי שקוע למשקוף דלת</t>
  </si>
  <si>
    <t>8.8</t>
  </si>
  <si>
    <t>מתג מגנטי INDOOR H.S (חיבור ברגים)</t>
  </si>
  <si>
    <t>8.9</t>
  </si>
  <si>
    <t>מתג מגנטי OUTDOOR H.D</t>
  </si>
  <si>
    <t>8.10</t>
  </si>
  <si>
    <t>מתג מגנטי OUTDOOR H.D+H.S</t>
  </si>
  <si>
    <t>8.11</t>
  </si>
  <si>
    <t>גלאי נפח DT AM INDOOR</t>
  </si>
  <si>
    <t>8.12</t>
  </si>
  <si>
    <t>גלאי נפח 360 מעלות תקרתי INDOOR DT AM</t>
  </si>
  <si>
    <t>8.13</t>
  </si>
  <si>
    <t>גלאי נפח וילון INDOOR</t>
  </si>
  <si>
    <t>8.14</t>
  </si>
  <si>
    <t>גלאי זעזועים/ סיסמי להתקנה קיר מתכת /בטון / דלתות</t>
  </si>
  <si>
    <t>8.15</t>
  </si>
  <si>
    <t>גלאי שבר זכוכית</t>
  </si>
  <si>
    <t>8.16</t>
  </si>
  <si>
    <t>גלאי נפח OUTDOOR AM DT</t>
  </si>
  <si>
    <t>8.17</t>
  </si>
  <si>
    <t>גלאי א.א. אקטיבי (מותאם למרחיב האלחוטי של הרכזת הקווית)</t>
  </si>
  <si>
    <t>8.18</t>
  </si>
  <si>
    <t>צופר אלחוטי לתנאי חוץ (מותאם למרחיב האלחוטי של הרכזת הקווית)</t>
  </si>
  <si>
    <t>8.19</t>
  </si>
  <si>
    <t>צופר אלחוטי לתנאי פנים (מותאם למרחיב האלחוטי של הרכזת הקווית)</t>
  </si>
  <si>
    <t>8.20</t>
  </si>
  <si>
    <t>גלאי וילון אלחוטי לתנאי חוץ (מותאם למרחיב האלחוטי של הרכזת הקווית)</t>
  </si>
  <si>
    <t>8.21</t>
  </si>
  <si>
    <t>גלאי א.א. אקטיבי חיצוני למרחק 30 מטר</t>
  </si>
  <si>
    <t>8.22</t>
  </si>
  <si>
    <t>גלאי א.א. אקטיבי חיצוני למרחק של 60 מטר</t>
  </si>
  <si>
    <t>8.23</t>
  </si>
  <si>
    <t>גלאי א.א. אקטיבי חיצוני למרחק של 100 מטר</t>
  </si>
  <si>
    <t>8.24</t>
  </si>
  <si>
    <t>גלאי א.א. אקטיבי חיצוני למרחק של 150 מטר</t>
  </si>
  <si>
    <t>8.25</t>
  </si>
  <si>
    <t>גלאי נפח א.א פאסיבי משולב מיקרוגל אלחוטי לתנאי חוץ (מותאם לרכזת הקווית)</t>
  </si>
  <si>
    <t>8.26</t>
  </si>
  <si>
    <t>גלאי נפח א.א פאסיבי משולב מיקרוגל אלחוטי לתנאי פנים (מותאם לרכזת הקווית)</t>
  </si>
  <si>
    <t>8.27</t>
  </si>
  <si>
    <t>8.28</t>
  </si>
  <si>
    <t>גלאי וילון אלחוטי לתנאי פנים (מותאם למרחיב האלחוטי של הרכזת הקווית)</t>
  </si>
  <si>
    <t>8.29</t>
  </si>
  <si>
    <t>עמוד גלאים א.א אקטיבי מובנה לטווחים של 75-150</t>
  </si>
  <si>
    <t>8.30</t>
  </si>
  <si>
    <t>עמוד ייעודי להסתרת גלאים בגובה 100 ס"מ</t>
  </si>
  <si>
    <t>8.31</t>
  </si>
  <si>
    <t>עמוד ייעוד להסתרת הגלאים בגובה 200 ס"מ</t>
  </si>
  <si>
    <t>8.32</t>
  </si>
  <si>
    <t>מרחיב טווח אלחוטי (repeater)</t>
  </si>
  <si>
    <t>8.33</t>
  </si>
  <si>
    <t>גלאי  נפח אלחוטי DT AM INDOOR</t>
  </si>
  <si>
    <t>8.34</t>
  </si>
  <si>
    <t>מקלט מצוקה אלחוטי</t>
  </si>
  <si>
    <t>8.35</t>
  </si>
  <si>
    <t>לחצן מצוקה קווי/גלוי/סמוי</t>
  </si>
  <si>
    <t>8.36</t>
  </si>
  <si>
    <t>לחצן מצוקה אלחוטי - ערוץ 1</t>
  </si>
  <si>
    <t>8.37</t>
  </si>
  <si>
    <t>לחצן מצוקה אלחוטי – 4 ערוצים</t>
  </si>
  <si>
    <t>8.38</t>
  </si>
  <si>
    <t xml:space="preserve">צופר + נצנץ Outdoor </t>
  </si>
  <si>
    <t>8.39</t>
  </si>
  <si>
    <t>מתג מגנטי לארון Outdoor</t>
  </si>
  <si>
    <t>9</t>
  </si>
  <si>
    <t xml:space="preserve">תוכנת שרת שו"ב ראשי (כולל גיבוי) </t>
  </si>
  <si>
    <t>כולל ממשקים:
- טמ"ס 
- פריצה
- כריזה
- מצוקה
- כולל הטמעת עד 300אביזרי קצה</t>
  </si>
  <si>
    <t>שו"ב</t>
  </si>
  <si>
    <t>תוספת  ממשק למערכות צד ג' אחרות</t>
  </si>
  <si>
    <t>תוכנת קליינט לשו"ב ראשי</t>
  </si>
  <si>
    <t>ביצוע Setup ראשוני לתוכנת שו"ב ראשי</t>
  </si>
  <si>
    <t xml:space="preserve">הטמעת אביזר בתוכנת שו"ב </t>
  </si>
  <si>
    <t>מעבר ל 1000 אביזרים ראשונים</t>
  </si>
  <si>
    <t>כריזה</t>
  </si>
  <si>
    <t>10.2</t>
  </si>
  <si>
    <t>מתאם IP למערכת כריזה</t>
  </si>
  <si>
    <t>10.3</t>
  </si>
  <si>
    <t xml:space="preserve">שופר IP 7 Watt </t>
  </si>
  <si>
    <t>10.4</t>
  </si>
  <si>
    <t xml:space="preserve">מיקרופון צוואר גמיש </t>
  </si>
  <si>
    <t>10.5</t>
  </si>
  <si>
    <r>
      <rPr>
        <sz val="7"/>
        <color theme="1"/>
        <rFont val="Times New Roman"/>
        <family val="1"/>
      </rPr>
      <t xml:space="preserve">  </t>
    </r>
    <r>
      <rPr>
        <sz val="12"/>
        <color theme="1"/>
        <rFont val="Arial"/>
        <family val="2"/>
        <scheme val="minor"/>
      </rPr>
      <t>מגבר IP 40 Watt RMS</t>
    </r>
  </si>
  <si>
    <t>10.6</t>
  </si>
  <si>
    <r>
      <rPr>
        <sz val="7"/>
        <color theme="1"/>
        <rFont val="Times New Roman"/>
        <family val="1"/>
      </rPr>
      <t>    </t>
    </r>
    <r>
      <rPr>
        <sz val="12"/>
        <color theme="1"/>
        <rFont val="Arial"/>
        <family val="2"/>
        <scheme val="minor"/>
      </rPr>
      <t>מגבר מיקסר משולב RMS W240 AC/DC</t>
    </r>
  </si>
  <si>
    <t>11.1</t>
  </si>
  <si>
    <t>שרת 1U PIZZA</t>
  </si>
  <si>
    <t>11.2</t>
  </si>
  <si>
    <t>שרת אחסון 2U</t>
  </si>
  <si>
    <t>מחשבים ושרתים</t>
  </si>
  <si>
    <t>11.3</t>
  </si>
  <si>
    <t>שרת עבור מערכת האנליטיקה</t>
  </si>
  <si>
    <t>11.4</t>
  </si>
  <si>
    <t>תחנת עבודה עבור המוקדן</t>
  </si>
  <si>
    <t>11.5</t>
  </si>
  <si>
    <t>כונן קשיח HDD לשרת 8TB</t>
  </si>
  <si>
    <t>11.6</t>
  </si>
  <si>
    <t>כונן קשיח HDD לשרת 12TB</t>
  </si>
  <si>
    <t>רכיבי תקשורת</t>
  </si>
  <si>
    <t>11.7</t>
  </si>
  <si>
    <t>מתג רשת 8 פורט +POE לתנאי חוץ:</t>
  </si>
  <si>
    <t>11.8</t>
  </si>
  <si>
    <t>מתג רשת4 פורט +POE לתנאי חוץ:</t>
  </si>
  <si>
    <t>11.9</t>
  </si>
  <si>
    <t>נתב/מתג L3 – 48 פורטים</t>
  </si>
  <si>
    <t>11.10</t>
  </si>
  <si>
    <t>נתב/מתג L3 – 24 פורטים</t>
  </si>
  <si>
    <t>11.11</t>
  </si>
  <si>
    <t>מתג L2 – 24 פורטים POE+</t>
  </si>
  <si>
    <t>11.12</t>
  </si>
  <si>
    <t>עורק תקשורת אלחוטי Point to Point</t>
  </si>
  <si>
    <t>11.13</t>
  </si>
  <si>
    <t xml:space="preserve">עורק תקשורת אלחוטי Point to MultiPoint </t>
  </si>
  <si>
    <t>11.14</t>
  </si>
  <si>
    <t>יחידת קצה אלחוטי Point to MultiPoint  (הרחבה)</t>
  </si>
  <si>
    <t>11.15</t>
  </si>
  <si>
    <t>דוחס ווידאו ואודיו רב ערוצים (ממיר אות אנאלוגי לאות דיגיטאלי) 16 ערוצים</t>
  </si>
  <si>
    <t>11.16</t>
  </si>
  <si>
    <t>מודם סלולארי</t>
  </si>
  <si>
    <t>2 סימים במקביל</t>
  </si>
  <si>
    <t>11.17</t>
  </si>
  <si>
    <t>מתאם אופטי לנתב\מתג</t>
  </si>
  <si>
    <t>ג'יביק</t>
  </si>
  <si>
    <t>11.18</t>
  </si>
  <si>
    <t>לוח ניתוב אופטי ל 24 סיבים</t>
  </si>
  <si>
    <t>11.19</t>
  </si>
  <si>
    <r>
      <rPr>
        <sz val="7"/>
        <rFont val="Times New Roman"/>
        <family val="1"/>
      </rPr>
      <t xml:space="preserve"> </t>
    </r>
    <r>
      <rPr>
        <sz val="12"/>
        <rFont val="Arial"/>
        <family val="2"/>
        <scheme val="minor"/>
      </rPr>
      <t>לוח ניתוב Patch Panel 24 פורטים</t>
    </r>
    <r>
      <rPr>
        <sz val="12"/>
        <rFont val="Arial"/>
        <family val="1"/>
      </rPr>
      <t xml:space="preserve"> נחושת </t>
    </r>
  </si>
  <si>
    <t>11.20</t>
  </si>
  <si>
    <t>11.21</t>
  </si>
  <si>
    <t>כבל תקשורת CAT-6 NYY</t>
  </si>
  <si>
    <t>מ"א</t>
  </si>
  <si>
    <t>11.22</t>
  </si>
  <si>
    <t>כבל תקשורת CAT-7</t>
  </si>
  <si>
    <t>11.23</t>
  </si>
  <si>
    <t>כבל תקשורת CAT - 7A</t>
  </si>
  <si>
    <t>11.24</t>
  </si>
  <si>
    <t>מגשר נחושת באורך 0.5 מ'</t>
  </si>
  <si>
    <t>11.25</t>
  </si>
  <si>
    <t>מגשר נחושת באורך 1 מ'</t>
  </si>
  <si>
    <t>11.26</t>
  </si>
  <si>
    <r>
      <rPr>
        <sz val="7"/>
        <color theme="1"/>
        <rFont val="Times New Roman"/>
        <family val="1"/>
      </rPr>
      <t xml:space="preserve"> </t>
    </r>
    <r>
      <rPr>
        <sz val="12"/>
        <color theme="1"/>
        <rFont val="Arial"/>
        <family val="2"/>
        <scheme val="minor"/>
      </rPr>
      <t>מגשר נחושת באורך 3 מ'</t>
    </r>
  </si>
  <si>
    <t>11.27</t>
  </si>
  <si>
    <r>
      <rPr>
        <sz val="7"/>
        <color theme="1"/>
        <rFont val="Times New Roman"/>
        <family val="1"/>
      </rPr>
      <t xml:space="preserve"> </t>
    </r>
    <r>
      <rPr>
        <sz val="12"/>
        <color theme="1"/>
        <rFont val="Arial"/>
        <family val="2"/>
        <scheme val="minor"/>
      </rPr>
      <t>מגשר נחושת באורך 5 מ'</t>
    </r>
  </si>
  <si>
    <t>11.29</t>
  </si>
  <si>
    <t>מתאם קיסטון לכבל תקשורת (מותאם  CAT7).</t>
  </si>
  <si>
    <t>11.30</t>
  </si>
  <si>
    <t>כבל לתקשורת טורית</t>
  </si>
  <si>
    <t xml:space="preserve">כבל 6005 8 גידים </t>
  </si>
  <si>
    <t>11.31</t>
  </si>
  <si>
    <t>כבל אספקת מתח DC</t>
  </si>
  <si>
    <t>11.32</t>
  </si>
  <si>
    <t>מגשר קוואקס נחושת</t>
  </si>
  <si>
    <t>11.33</t>
  </si>
  <si>
    <t xml:space="preserve">ריתוך/תיקון סיב אופטי (2 נקודות) </t>
  </si>
  <si>
    <t>11.34</t>
  </si>
  <si>
    <t xml:space="preserve">ריתוך/תיקון סיב אופטי (4 נקודות) </t>
  </si>
  <si>
    <t>11.35</t>
  </si>
  <si>
    <t>סיב אופטי 12 גידים  SM</t>
  </si>
  <si>
    <t>כולל התקנה, פתיחה, ריתוח, בדיקת OTDR וכל הנדרש לפעילות תקינה של הסיב לאחר התקנתו</t>
  </si>
  <si>
    <t>11.36</t>
  </si>
  <si>
    <t>סיב אופטי 24 גידים  SM</t>
  </si>
  <si>
    <t>כוול התקנה, פתיחה, ריתוח, בדיקת OTDR וכל הנדרש לפעילות תקינה של הסיב לאחר התקנתו</t>
  </si>
  <si>
    <t>קןמפלט</t>
  </si>
  <si>
    <t>11.37</t>
  </si>
  <si>
    <t>אספקה והתקנה organaizer (Closure) להתקנה חיצונית, 12 סיב</t>
  </si>
  <si>
    <t>עבור סיב חדש או קיים, כולל ריתוך ובדיקת OTDR</t>
  </si>
  <si>
    <t>11.38</t>
  </si>
  <si>
    <t>ביצוע ריתוך של זוג סיבים כולל בדיקות לסיבים אופטים באמצעות מכשיר OTDR כולל הוצאת פלט רישום ממוחשב ודיאגרמת אופין .(SM)/(MM)</t>
  </si>
  <si>
    <t>כולל בדיקת OTDR בסיום הריתוך</t>
  </si>
  <si>
    <t>ביצוע ריתוך של 12 זוגות סיבים כולל בדיקות לסיבים אופטים באמצעות מכשיר OTDR כולל הוצאת פלט רישום ממוחשב ודיאגרמת אופין .(SM)/(MM)</t>
  </si>
  <si>
    <t>11.39</t>
  </si>
  <si>
    <t xml:space="preserve">בדיקת סיבים אופטיים באמצעות מכשיר OTDR והפקת גרפים וניתוחם ובדיקת ניחות באמצעות POWER METER </t>
  </si>
  <si>
    <t>12.1</t>
  </si>
  <si>
    <t>ארון תקשורת וכוח ליחידת קצה - התקנה חיצונית:</t>
  </si>
  <si>
    <t>כולל סוקל וכולל אינדיקציה להזנת חשמל</t>
  </si>
  <si>
    <t>12.2</t>
  </si>
  <si>
    <t>ארון פוליאסטר- 30*50*75 ס"מ:</t>
  </si>
  <si>
    <t>כולל אינדיקציה להזנת חשמל</t>
  </si>
  <si>
    <t>12.3</t>
  </si>
  <si>
    <t>מסד ציוד  19" 44U  במידות 80*80 ס"מ לתקשורת:</t>
  </si>
  <si>
    <t>12.4</t>
  </si>
  <si>
    <t>מסד ציוד  19" 44U  במידות 100*80 ס"מ לתקשורת:</t>
  </si>
  <si>
    <t>12.5</t>
  </si>
  <si>
    <t>מסד ציוד  19" 44U  במידות 80*120 ס"מ לשרתים:</t>
  </si>
  <si>
    <t>12.6</t>
  </si>
  <si>
    <t xml:space="preserve">מסד ציוד 15U : </t>
  </si>
  <si>
    <t>ארונות ציוד</t>
  </si>
  <si>
    <t>12.7</t>
  </si>
  <si>
    <t>מסד ציוד  12U   :</t>
  </si>
  <si>
    <t>12.8</t>
  </si>
  <si>
    <t>מסד ציוד  6U   :</t>
  </si>
  <si>
    <t>12.9</t>
  </si>
  <si>
    <t>פאנל "עיוור"</t>
  </si>
  <si>
    <t>12.10</t>
  </si>
  <si>
    <t>פאנל שערות</t>
  </si>
  <si>
    <t>12.11</t>
  </si>
  <si>
    <t>לוח ניתוב 12 סיבים</t>
  </si>
  <si>
    <t>12.12</t>
  </si>
  <si>
    <t>לוח ניתוב 24 סיבים</t>
  </si>
  <si>
    <t>אמצעי חיווט ותיעול כבילה</t>
  </si>
  <si>
    <t>13.1</t>
  </si>
  <si>
    <t>צינור PVC 25  מ"מ (מריכף)</t>
  </si>
  <si>
    <t>13.2</t>
  </si>
  <si>
    <t>צינור שרשורי 16 מ"מ</t>
  </si>
  <si>
    <t>13.3</t>
  </si>
  <si>
    <t>צינור שרשורי 25 מ"מ</t>
  </si>
  <si>
    <t>13.4</t>
  </si>
  <si>
    <t>צינור שרשור מתכתי 16 מ"מ</t>
  </si>
  <si>
    <t>13.5</t>
  </si>
  <si>
    <t>שרשורי מתכתי 25 מ"מ</t>
  </si>
  <si>
    <t>13.6</t>
  </si>
  <si>
    <t>צינור פוליאתילן (יק"ע) 50:</t>
  </si>
  <si>
    <t>13.7</t>
  </si>
  <si>
    <t>צינור פוליאתילן (יק"ע) 75:</t>
  </si>
  <si>
    <t>13.8</t>
  </si>
  <si>
    <t xml:space="preserve">תעלת PVC תקנית בחתך 30*15 מ"מ </t>
  </si>
  <si>
    <t>13.9</t>
  </si>
  <si>
    <t xml:space="preserve">תעלת PVC תקנית בחתך 60*40 מ"מ </t>
  </si>
  <si>
    <t>13.10</t>
  </si>
  <si>
    <t xml:space="preserve">תעלת PVC תקנית בחתך 120*60 מ"מ </t>
  </si>
  <si>
    <t>13.11</t>
  </si>
  <si>
    <t>תעלת פח 60X40 מ"מ:</t>
  </si>
  <si>
    <t>13.12</t>
  </si>
  <si>
    <t>כבל מתיחה עילי / כבל נושא מפלדה</t>
  </si>
  <si>
    <t>13.13</t>
  </si>
  <si>
    <t>קופסת CI להתקנת ציוד outdoor באתר קצה</t>
  </si>
  <si>
    <t>14.1</t>
  </si>
  <si>
    <t>עמוד מתכת  4 מ':</t>
  </si>
  <si>
    <t>14.2</t>
  </si>
  <si>
    <t>תורן מתכת 6 מ':</t>
  </si>
  <si>
    <t>עמודים קונסולות וגדרות</t>
  </si>
  <si>
    <t>14.3</t>
  </si>
  <si>
    <t>קונסולה 1.5 מטר:</t>
  </si>
  <si>
    <t>14.4</t>
  </si>
  <si>
    <t>קונסולה 3 מטר:</t>
  </si>
  <si>
    <t>14.5</t>
  </si>
  <si>
    <t xml:space="preserve">זרוע הרחקה למצלמה חיצונית עד 50 ס"מ </t>
  </si>
  <si>
    <t>14.6</t>
  </si>
  <si>
    <t xml:space="preserve">קורת בטון רציפה (חגורת בטון) כבסיס לגדר ולעמודים </t>
  </si>
  <si>
    <t xml:space="preserve">מחיר לי"ח </t>
  </si>
  <si>
    <t>14.7</t>
  </si>
  <si>
    <t xml:space="preserve">קידוח ויציקת בסיסי יסוד (יסודות בודדים) לעמודי הגדר /שערים </t>
  </si>
  <si>
    <t>14.8</t>
  </si>
  <si>
    <t xml:space="preserve">הקמת גדר (קרן וסנפיר בלבד) על גבי קיר בטון / חומה </t>
  </si>
  <si>
    <t>14.9</t>
  </si>
  <si>
    <t xml:space="preserve">הקמת גדר רשת מרותכת בגובה 2.5 מטר כולל קרן וסנפיר </t>
  </si>
  <si>
    <t>קןומפלט</t>
  </si>
  <si>
    <t>14.10</t>
  </si>
  <si>
    <t>שער כניסת כלי רכב דו כנפי (פתח אור 6 מטר)</t>
  </si>
  <si>
    <t>14.11</t>
  </si>
  <si>
    <t>שער (פשפש) כניסת הולכי רגל (פתח אור עד 1 מטר)</t>
  </si>
  <si>
    <t>14.12</t>
  </si>
  <si>
    <t>גדר דקורטיבית מתריעה בגובה 100 ס"מ</t>
  </si>
  <si>
    <t>14.13</t>
  </si>
  <si>
    <t>גדר דקורטיבית מתריעה בגובה 150 ס"מ</t>
  </si>
  <si>
    <t>14.14</t>
  </si>
  <si>
    <t>גדר דקורטיבית מתריעה בגובה 200 ס"מ</t>
  </si>
  <si>
    <t>14.17</t>
  </si>
  <si>
    <t xml:space="preserve">יחידת בקרה ממוחשבת לניהול מערכת הגדר הדוקרטיבית </t>
  </si>
  <si>
    <t>14.18</t>
  </si>
  <si>
    <t xml:space="preserve">סבסבת נמוכה </t>
  </si>
  <si>
    <t>14.19</t>
  </si>
  <si>
    <t xml:space="preserve">קרוסלה גבוהה לתנאי חוץ </t>
  </si>
  <si>
    <t>14.20</t>
  </si>
  <si>
    <t>קרוסלה גבוהה לתנאי פנים</t>
  </si>
  <si>
    <t>14.21</t>
  </si>
  <si>
    <t xml:space="preserve">מעבר נכים </t>
  </si>
  <si>
    <t>14.22</t>
  </si>
  <si>
    <t>  מעבר מהיר – Speed Gate מעבר הולכי רגל</t>
  </si>
  <si>
    <t>14.23</t>
  </si>
  <si>
    <t>מחסום זרוע מהיר בפיקוד חשמלי</t>
  </si>
  <si>
    <t>14.24</t>
  </si>
  <si>
    <t>מערכת פוטואלקטרית</t>
  </si>
  <si>
    <t>14.25</t>
  </si>
  <si>
    <t>גלאי נוכחות רכב (לולאה טמונה בכביש)</t>
  </si>
  <si>
    <t>14.26</t>
  </si>
  <si>
    <t xml:space="preserve">מילואת הפעלה בקרה ופיקוד חשמלי </t>
  </si>
  <si>
    <t>14.27</t>
  </si>
  <si>
    <t>מערכת גילוי זעזועים לגדר רשת מרותכת</t>
  </si>
  <si>
    <t>אמצעים לגיבוי מתח הרשת</t>
  </si>
  <si>
    <t>15.2</t>
  </si>
  <si>
    <t>יחידת כוח וגיבוי מתח נמוך למערכות חוץ:</t>
  </si>
  <si>
    <t>כולל ערכת מצברים ל30 דקות ללא הזנת חשמל</t>
  </si>
  <si>
    <t>15.3</t>
  </si>
  <si>
    <t>מצבר גיבוי 4.5AH</t>
  </si>
  <si>
    <t>15.4</t>
  </si>
  <si>
    <t>מצבר גיבוי 7AH</t>
  </si>
  <si>
    <t>15.5</t>
  </si>
  <si>
    <t>מצבר גיבוי 18AH</t>
  </si>
  <si>
    <t>15.6</t>
  </si>
  <si>
    <t>מצבר גיבוי 20AH</t>
  </si>
  <si>
    <t>15.7</t>
  </si>
  <si>
    <t>יחידת אל- פסק 1000VA להתקנה במסד "19:</t>
  </si>
  <si>
    <t>15.8</t>
  </si>
  <si>
    <t>יחידת אל- פסק 3000VA להתקנה במסד "19:</t>
  </si>
  <si>
    <t>15.9</t>
  </si>
  <si>
    <t>יחידת אל- פסק 6000VA להתקנה במסד "19:</t>
  </si>
  <si>
    <t>16.1</t>
  </si>
  <si>
    <t xml:space="preserve">חפירה קלה:  </t>
  </si>
  <si>
    <t>באתר</t>
  </si>
  <si>
    <t>16.2</t>
  </si>
  <si>
    <t>תוספת עבור חציבה :</t>
  </si>
  <si>
    <t>16.3</t>
  </si>
  <si>
    <t>תוספת עבור חפירה לעומק הגדול מ 120 ס"מ</t>
  </si>
  <si>
    <t>16.4</t>
  </si>
  <si>
    <t>תיקון ע"י טיח/גבס וצביעה-החזרת מבנה למצב קודם.</t>
  </si>
  <si>
    <t xml:space="preserve">פעולות תומכות </t>
  </si>
  <si>
    <t>16.5</t>
  </si>
  <si>
    <t>קידוח אופקי עד 20 מ' לאתר עבודה כולל אספקה והשחלת 2 צינורות יק"ע 50 מ"מ. המחיר כולל קידוח , אספקה והשחלת צינורות וחוטי משיכה והחזרת השטח לקדמותו</t>
  </si>
  <si>
    <t>16.6</t>
  </si>
  <si>
    <t>תוספת קידוח אופקי מעבר ל 20 מטרים ראשונים כולל 2 צינורות יק"ע 50 מ"מ</t>
  </si>
  <si>
    <t>16.7</t>
  </si>
  <si>
    <t>קידוח אופקי עד 20 מ' לאתר עבודה כולל אספקה והשחלת  צינור 110  מ"מ. המחיר כולל קידוח , אספקה והשחלת צינורות וחוטי משיכה והחזרת השטח לקדמותו</t>
  </si>
  <si>
    <t>16.8</t>
  </si>
  <si>
    <t>תוספת קידוח אופקי מעבר ל 20 מטרים ראשונים כולל צינור יק"ע 110 מ"מ</t>
  </si>
  <si>
    <t>16.9</t>
  </si>
  <si>
    <t>גוב תקשורת  P :</t>
  </si>
  <si>
    <t xml:space="preserve">   </t>
  </si>
  <si>
    <t>16.10</t>
  </si>
  <si>
    <t>סידור ארון/מסד קיים:</t>
  </si>
  <si>
    <t>16.11</t>
  </si>
  <si>
    <t xml:space="preserve">גילוי גובים </t>
  </si>
  <si>
    <t>16.12</t>
  </si>
  <si>
    <t>תוספת אינדיקציה להזנת חשמל ע"ג ארון ציוד באתר קצה</t>
  </si>
  <si>
    <t>עבור ארון קיים</t>
  </si>
  <si>
    <t>16.13</t>
  </si>
  <si>
    <t>שלט ייעודי</t>
  </si>
  <si>
    <t>16.14</t>
  </si>
  <si>
    <t>חציבה באמצעות מיקרו טרנצ'ר</t>
  </si>
  <si>
    <t>בעומק של  60 ס"מ  וברוחב 8-11 ס"מ, הנחה של 2 צינורות יק"ע 75 מ"מ + אספקה והשחלה של סיב אופטי המיועד להתקנה חיצונית בעל 24 סיבים. מילוי ותיקון בכל השכבות לרבות CLSM והידוק באמצעות כלי הידוק עד החזרת המצב לקדמותו לרבות אישור מפקח אזרחי ואישור המזמין.
סיב גדול יותר יבוצע לפי מחיר הסיב, כמות צנרת גדולה יותר תבוצע לפי מחיר הצנרת</t>
  </si>
  <si>
    <t xml:space="preserve">מערכת ניטור ואבטחת מידע </t>
  </si>
  <si>
    <t>17</t>
  </si>
  <si>
    <t>תוכנת ניהול ובקרה</t>
  </si>
  <si>
    <t>NELYSIS- NCM/MSM-3 או שווה ערך</t>
  </si>
  <si>
    <t>ניטור כתובת IP (אביזר IP המחובר לרשת)</t>
  </si>
  <si>
    <t>NELYSIS - NCM-AD-L-3 או שווה ערך</t>
  </si>
  <si>
    <t>כתובת</t>
  </si>
  <si>
    <t>ניטור port תקשורת שאינו בשימוש</t>
  </si>
  <si>
    <t>NELYSIS - NCM-PSNAC-3 או שווה ערך</t>
  </si>
  <si>
    <t>PORT</t>
  </si>
  <si>
    <t>ניטור והגנת מבואות חיבור USB (מחיר לחומרה)</t>
  </si>
  <si>
    <t>NELYSIS - EDR או שווה ערך</t>
  </si>
  <si>
    <t>תוכנת תחנת עבודה למערכת הניטור</t>
  </si>
  <si>
    <t>NELYSIS - MSM-LICENSE או שווה ערך</t>
  </si>
  <si>
    <t>חומרה לאיסוף תעבודת רשת (לחיבור עד 7 מתגי ליבה)</t>
  </si>
  <si>
    <t xml:space="preserve">  NELYSIS- NTC-7-1G או שווה ערך</t>
  </si>
  <si>
    <t>חומרה ותוכנה לניטור ואבטחת מידע - 48 אביזרים</t>
  </si>
  <si>
    <t xml:space="preserve"> NELYSIS - NCM-AIO-48-3 -  או שווה ערך </t>
  </si>
  <si>
    <t>חומרה ותוכנה לניטור ואבטחת מידע - 24 אביזרים</t>
  </si>
  <si>
    <t xml:space="preserve"> NELYSIS - NCM-AIO-4243 או שווה ערך</t>
  </si>
  <si>
    <t xml:space="preserve"> FortiGateכולל טיוב חוקים ונטרול פרוטוקולים לא נדרשים  עבור עד 50 משתמשים בארגון</t>
  </si>
  <si>
    <t>כולל טיוב חוקים ונטרול פרוטוקולים לא נדרשים.</t>
  </si>
  <si>
    <t xml:space="preserve"> FortiGateכולל טיוב חוקים ונטרול פרוטוקולים לא נדרשים   עבור עד100 משתמשים בארגון</t>
  </si>
  <si>
    <t>משוט</t>
  </si>
  <si>
    <t>18</t>
  </si>
  <si>
    <t xml:space="preserve">משוט חוסם רחפנים </t>
  </si>
  <si>
    <t xml:space="preserve">כולל הפעלה,התקנה </t>
  </si>
  <si>
    <t>כספות</t>
  </si>
  <si>
    <t>21.2</t>
  </si>
  <si>
    <t>כספת לאחסון עד 5 נשקים</t>
  </si>
  <si>
    <t>כולל מנעול סרגנ'ט כולל התקנה קומפלט</t>
  </si>
  <si>
    <t>21.3</t>
  </si>
  <si>
    <t>כספת לאחסון עד 10 נשקים</t>
  </si>
  <si>
    <t>21.4</t>
  </si>
  <si>
    <t>כספת לאחסון עד 10 נשקים + תא לנשק לארוך</t>
  </si>
  <si>
    <t>21.5</t>
  </si>
  <si>
    <t>כספת לאחסון עד 10 נשקים + 2 תאים לנשק ארוך</t>
  </si>
  <si>
    <t>יום עבודה מנוף מעל 15 מטר</t>
  </si>
  <si>
    <t>עבור שינויים / עבודות חריגות
עלות מנוף להתקנות מגולמת במחיר הפריט ולא יגבה בעת הקמת אתר</t>
  </si>
  <si>
    <t>יום</t>
  </si>
  <si>
    <t>עדכון תיק תיעוד/תיק מתקן</t>
  </si>
  <si>
    <t>עבור שינויים בלבד (תיק תיעוד ראשון הינו חלק מתכולת העבודה של הקמת האתר</t>
  </si>
  <si>
    <t>שונות</t>
  </si>
  <si>
    <t>שעת עבודת מתכנת</t>
  </si>
  <si>
    <t>עבור תוספות, הרחבות ושינויים במערכת השו"ב שאינן כלולות בתכולת העבודה הבסיסית עפי המפרט וההסכם ושאינן חלק מסעיפים אחרים בכתב הכמויות</t>
  </si>
  <si>
    <t>שעה</t>
  </si>
  <si>
    <t>שעת עבודת טכנאי</t>
  </si>
  <si>
    <t>ע"פ ההנחיות במפרט הכללי לקריאה יזומה</t>
  </si>
  <si>
    <t>שעות עבודה לפקח / שוטר</t>
  </si>
  <si>
    <t>עבור הכוונת תנועה בעבודות תשתית חיצוניות</t>
  </si>
  <si>
    <t>רווח קבלני עבור פריטים חריגים</t>
  </si>
  <si>
    <t xml:space="preserve">רווח קבלני עבור פריטים חריגים שאינם במכרז (בהתאם לפרק א' של מסמכי המכרז) לפי היקף פריטים של כ 500,000 ₪ </t>
  </si>
  <si>
    <t>%</t>
  </si>
  <si>
    <t>תכולה</t>
  </si>
  <si>
    <t>יחידה</t>
  </si>
  <si>
    <t>כמות</t>
  </si>
  <si>
    <t>%לקריאה לשנה / מחיר</t>
  </si>
  <si>
    <t>מחיר מקס'</t>
  </si>
  <si>
    <t>מחיר לשנה</t>
  </si>
  <si>
    <t>אחריות שירות ותחזוקה</t>
  </si>
  <si>
    <t>שנה</t>
  </si>
  <si>
    <t>שרות אחריות ותחזוקה לשנה נוספת מעבר ל 3 שנות האחריות  ללא תשתיות בינוי עבור המערכות אשר יותקנו במסגרת התקשרות זו</t>
  </si>
  <si>
    <t>שירות אחריות ותחזוקה עבור מערכת ניטור ואבטחת מידע מעבר ל 3 שנות האחריות עבור המערכות אשר יותקנו במסגרת התקשרות זו</t>
  </si>
  <si>
    <t>קריאת שרות יזומה</t>
  </si>
  <si>
    <t>סה"כ לחישוב ההצעה (לא כולל מע"מ)</t>
  </si>
  <si>
    <t>A
45%</t>
  </si>
  <si>
    <t>B
25%</t>
  </si>
  <si>
    <t>C
15%</t>
  </si>
  <si>
    <t>D
10%</t>
  </si>
  <si>
    <t>E
5%</t>
  </si>
  <si>
    <t>קטגוריה ומשקל יחסי</t>
  </si>
  <si>
    <r>
      <t xml:space="preserve">האחוז מתייחס לעלות שירותי אחזקה עבור 12 חודשים מתום תקופת ההתקשרות הראשונית. 
</t>
    </r>
    <r>
      <rPr>
        <b/>
        <sz val="16"/>
        <color rgb="FFFF0000"/>
        <rFont val="Arial"/>
        <family val="2"/>
      </rPr>
      <t>שירותי האחריות והתחזוקה יהיו בין 1% ועד 6% - כל הצעה אחרת תיפסל</t>
    </r>
  </si>
  <si>
    <r>
      <t xml:space="preserve">האחוז מתייחס לעלות שירותי אחזקה עבור 12 חודשים מתום תקופת ההתקשרות הראשונית. 
</t>
    </r>
    <r>
      <rPr>
        <b/>
        <sz val="16"/>
        <color rgb="FFFF0000"/>
        <rFont val="Arial"/>
        <family val="2"/>
      </rPr>
      <t>שירותי האחריות והתחזוקה יהיו בין 5% ועד 18% - כל הצעה אחרת תיפסל</t>
    </r>
  </si>
  <si>
    <r>
      <t xml:space="preserve">קריאה יזומה לביצוע פעולות כגון העתקת רכיב ולצורך תחזוקה בשיטת "זמן וחומר"
</t>
    </r>
    <r>
      <rPr>
        <b/>
        <sz val="16"/>
        <color rgb="FFFF0000"/>
        <rFont val="Arial"/>
        <family val="2"/>
      </rPr>
      <t>מחיר ש"ע יהיה בין 100 ₪ ל 280 ₪, כל הצעה אחרת תיפסל</t>
    </r>
  </si>
  <si>
    <t xml:space="preserve"> מכרז מוביל לאספקה, התקנה ותחזוקת מערכות אבטחה טכנולוגיות – משרד הנגב, הגליל והחוסן הלאומי והמשרד לשיתוף פעולה אזורי</t>
  </si>
  <si>
    <t>% הנחה - למילוי על ידי המציע</t>
  </si>
  <si>
    <r>
      <t xml:space="preserve">המחירים לא כוללים מע"מ
התאים שעל המציעים למלא מסומנים בצבע </t>
    </r>
    <r>
      <rPr>
        <b/>
        <sz val="16"/>
        <color rgb="FFFF0000"/>
        <rFont val="Arial"/>
        <family val="2"/>
        <scheme val="minor"/>
      </rPr>
      <t>אדום</t>
    </r>
  </si>
  <si>
    <r>
      <t xml:space="preserve">האחוז מתייחס לעלות שירותי אחזקה עבור 12 חודשים עבור המערך הקיים הנאמד בכל אתר בסך  100,000 ש"ח. 
</t>
    </r>
    <r>
      <rPr>
        <b/>
        <sz val="16"/>
        <color rgb="FFFF0000"/>
        <rFont val="Arial"/>
        <family val="2"/>
      </rPr>
      <t>שירותי האחריות והתחזוקה יהיו בין 1% ועד 8% - כל הצעה אחרת תיפסל</t>
    </r>
  </si>
  <si>
    <t>סה"כ עלות הקמה ותחזוקה כולל 3 שנים אחריות ותחזוקה - 80% ממרכיב המחיר</t>
  </si>
  <si>
    <t>סה"כ עלות שירות - 20% ממרכיב המחיר</t>
  </si>
  <si>
    <t xml:space="preserve">שרות אחריות ותחזוקה לשנה עבור המערך הקיים </t>
  </si>
  <si>
    <r>
      <rPr>
        <sz val="7"/>
        <color theme="1"/>
        <rFont val="Times New Roman"/>
        <family val="1"/>
      </rPr>
      <t xml:space="preserve">      </t>
    </r>
    <r>
      <rPr>
        <sz val="12"/>
        <color theme="1"/>
        <rFont val="Arial"/>
        <family val="2"/>
        <scheme val="minor"/>
      </rPr>
      <t>נקודת תקשורת בודדת תקן CAT – 6A כולל עד 90 מטר כבילה</t>
    </r>
  </si>
  <si>
    <t>V.3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</si>
</sst>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00"/>
    <numFmt numFmtId="165" formatCode="&quot;₪&quot;\ #,##0.0"/>
    <numFmt numFmtId="166" formatCode="&quot;₪&quot;\ #,##0.00"/>
    <numFmt numFmtId="167" formatCode="&quot;₪&quot;\ #,##0"/>
    <numFmt numFmtId="168" formatCode="0.0%"/>
  </numFmts>
  <fonts count="38" x14ac:knownFonts="1">
    <font>
      <sz val="11"/>
      <color theme="1"/>
      <name val="Arial"/>
      <family val="2"/>
      <charset val="177"/>
      <scheme val="minor"/>
    </font>
    <font>
      <sz val="11"/>
      <color theme="1"/>
      <name val="Arial"/>
      <family val="2"/>
      <charset val="177"/>
      <scheme val="minor"/>
    </font>
    <font>
      <b/>
      <sz val="18"/>
      <color theme="1"/>
      <name val="Arial"/>
      <family val="2"/>
    </font>
    <font>
      <b/>
      <u/>
      <sz val="20"/>
      <color theme="1"/>
      <name val="Arial"/>
      <family val="2"/>
    </font>
    <font>
      <sz val="16"/>
      <color theme="1"/>
      <name val="Arial"/>
      <family val="2"/>
      <scheme val="minor"/>
    </font>
    <font>
      <sz val="16"/>
      <color theme="1"/>
      <name val="Arial"/>
      <family val="2"/>
      <charset val="177"/>
      <scheme val="minor"/>
    </font>
    <font>
      <b/>
      <sz val="16"/>
      <color theme="0"/>
      <name val="Arial"/>
      <family val="2"/>
    </font>
    <font>
      <sz val="12"/>
      <color theme="1"/>
      <name val="Arial"/>
      <family val="2"/>
    </font>
    <font>
      <b/>
      <sz val="14"/>
      <name val="Arial"/>
      <family val="2"/>
    </font>
    <font>
      <sz val="12"/>
      <color theme="1"/>
      <name val="Arial"/>
      <family val="2"/>
      <scheme val="minor"/>
    </font>
    <font>
      <b/>
      <sz val="12"/>
      <color theme="1"/>
      <name val="Arial"/>
      <family val="2"/>
      <scheme val="minor"/>
    </font>
    <font>
      <sz val="13"/>
      <name val="Arial"/>
      <family val="2"/>
      <scheme val="minor"/>
    </font>
    <font>
      <sz val="13"/>
      <color rgb="FF000000"/>
      <name val="Arial"/>
      <family val="1"/>
      <scheme val="minor"/>
    </font>
    <font>
      <b/>
      <sz val="14"/>
      <color theme="1"/>
      <name val="Arial"/>
      <family val="2"/>
    </font>
    <font>
      <sz val="12"/>
      <name val="Arial"/>
      <family val="2"/>
    </font>
    <font>
      <b/>
      <sz val="12"/>
      <name val="Arial"/>
      <family val="2"/>
    </font>
    <font>
      <sz val="12"/>
      <color theme="1"/>
      <name val="Arial"/>
      <family val="1"/>
      <scheme val="minor"/>
    </font>
    <font>
      <sz val="7"/>
      <color theme="1"/>
      <name val="Times New Roman"/>
      <family val="1"/>
    </font>
    <font>
      <sz val="12"/>
      <color rgb="FFFF0000"/>
      <name val="Arial"/>
      <family val="2"/>
    </font>
    <font>
      <sz val="12"/>
      <name val="Arial"/>
      <family val="1"/>
    </font>
    <font>
      <sz val="7"/>
      <name val="Times New Roman"/>
      <family val="1"/>
    </font>
    <font>
      <sz val="12"/>
      <name val="Arial"/>
      <family val="2"/>
      <scheme val="minor"/>
    </font>
    <font>
      <sz val="11"/>
      <color theme="1"/>
      <name val="Arial"/>
      <family val="2"/>
    </font>
    <font>
      <b/>
      <sz val="14"/>
      <color theme="1"/>
      <name val="Arial"/>
      <family val="2"/>
      <scheme val="minor"/>
    </font>
    <font>
      <sz val="18"/>
      <color theme="1"/>
      <name val="Arial"/>
      <family val="2"/>
    </font>
    <font>
      <b/>
      <sz val="16"/>
      <color theme="1"/>
      <name val="Arial"/>
      <family val="2"/>
    </font>
    <font>
      <b/>
      <sz val="12"/>
      <color theme="1"/>
      <name val="Arial"/>
      <family val="2"/>
    </font>
    <font>
      <sz val="22"/>
      <color theme="1"/>
      <name val="Arial"/>
      <family val="2"/>
    </font>
    <font>
      <b/>
      <sz val="24"/>
      <color theme="1"/>
      <name val="Arial"/>
      <family val="2"/>
    </font>
    <font>
      <b/>
      <sz val="16"/>
      <color rgb="FFFF0000"/>
      <name val="Arial"/>
      <family val="2"/>
    </font>
    <font>
      <b/>
      <sz val="18"/>
      <color rgb="FF002060"/>
      <name val="Arial"/>
      <family val="2"/>
    </font>
    <font>
      <b/>
      <sz val="16"/>
      <color rgb="FF002060"/>
      <name val="Arial"/>
      <family val="2"/>
      <scheme val="minor"/>
    </font>
    <font>
      <b/>
      <sz val="16"/>
      <color rgb="FFFF0000"/>
      <name val="Arial"/>
      <family val="2"/>
      <scheme val="minor"/>
    </font>
    <font>
      <b/>
      <sz val="26"/>
      <color theme="0"/>
      <name val="Arial"/>
      <family val="2"/>
    </font>
    <font>
      <sz val="26"/>
      <color theme="1"/>
      <name val="Arial"/>
      <family val="2"/>
      <scheme val="minor"/>
    </font>
    <font>
      <b/>
      <sz val="22"/>
      <color theme="1"/>
      <name val="Arial"/>
      <family val="2"/>
    </font>
    <font>
      <b/>
      <sz val="20"/>
      <name val="Arial"/>
      <family val="2"/>
    </font>
    <font>
      <b/>
      <sz val="16"/>
      <color theme="1"/>
      <name val="Arial"/>
      <family val="2"/>
      <scheme val="minor"/>
    </font>
  </fonts>
  <fills count="9">
    <fill>
      <patternFill patternType="none"/>
    </fill>
    <fill>
      <patternFill patternType="gray125"/>
    </fill>
    <fill>
      <patternFill patternType="solid">
        <fgColor theme="3" tint="0.39997558519241921"/>
        <bgColor indexed="64"/>
      </patternFill>
    </fill>
    <fill>
      <patternFill patternType="solid">
        <fgColor theme="0" tint="-0.14999847407452621"/>
        <bgColor indexed="64"/>
      </patternFill>
    </fill>
    <fill>
      <patternFill patternType="solid">
        <fgColor rgb="FFFFC000"/>
        <bgColor indexed="64"/>
      </patternFill>
    </fill>
    <fill>
      <patternFill patternType="solid">
        <fgColor theme="9" tint="0.59999389629810485"/>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1" tint="4.9989318521683403E-2"/>
        <bgColor indexed="64"/>
      </patternFill>
    </fill>
  </fills>
  <borders count="3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rgb="FFFF0000"/>
      </left>
      <right style="thin">
        <color rgb="FFFF0000"/>
      </right>
      <top style="thin">
        <color rgb="FFFF0000"/>
      </top>
      <bottom style="thin">
        <color rgb="FFFF0000"/>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right/>
      <top style="medium">
        <color indexed="64"/>
      </top>
      <bottom style="thin">
        <color indexed="64"/>
      </bottom>
      <diagonal/>
    </border>
    <border>
      <left/>
      <right/>
      <top style="thin">
        <color indexed="64"/>
      </top>
      <bottom style="medium">
        <color indexed="64"/>
      </bottom>
      <diagonal/>
    </border>
  </borders>
  <cellStyleXfs count="2">
    <xf numFmtId="0" fontId="0" fillId="0" borderId="0"/>
    <xf numFmtId="9" fontId="1" fillId="0" borderId="0" applyFont="0" applyFill="0" applyBorder="0" applyAlignment="0" applyProtection="0"/>
  </cellStyleXfs>
  <cellXfs count="157">
    <xf numFmtId="0" fontId="0" fillId="0" borderId="0" xfId="0"/>
    <xf numFmtId="49" fontId="0" fillId="0" borderId="0" xfId="0" applyNumberFormat="1"/>
    <xf numFmtId="0" fontId="2" fillId="0" borderId="0" xfId="0" applyFont="1" applyAlignment="1">
      <alignment horizontal="center" vertical="center"/>
    </xf>
    <xf numFmtId="0" fontId="3" fillId="0" borderId="0" xfId="0" applyFont="1" applyAlignment="1">
      <alignment horizontal="center"/>
    </xf>
    <xf numFmtId="0" fontId="4" fillId="0" borderId="0" xfId="0" applyFont="1" applyAlignment="1">
      <alignment vertical="center" wrapText="1"/>
    </xf>
    <xf numFmtId="0" fontId="5" fillId="0" borderId="0" xfId="0" applyFont="1" applyAlignment="1">
      <alignment vertical="center" wrapText="1"/>
    </xf>
    <xf numFmtId="0" fontId="0" fillId="0" borderId="0" xfId="0" applyAlignment="1">
      <alignment wrapText="1"/>
    </xf>
    <xf numFmtId="0" fontId="0" fillId="0" borderId="0" xfId="0" applyAlignment="1">
      <alignment horizontal="right" vertical="center"/>
    </xf>
    <xf numFmtId="0" fontId="0" fillId="0" borderId="0" xfId="0" applyAlignment="1">
      <alignment horizontal="right"/>
    </xf>
    <xf numFmtId="0" fontId="7" fillId="0" borderId="17" xfId="1" applyNumberFormat="1" applyFont="1" applyFill="1" applyBorder="1" applyAlignment="1" applyProtection="1">
      <alignment horizontal="center" vertical="center" wrapText="1"/>
    </xf>
    <xf numFmtId="0" fontId="5" fillId="0" borderId="0" xfId="0" applyFont="1" applyAlignment="1">
      <alignment horizontal="center"/>
    </xf>
    <xf numFmtId="0" fontId="5" fillId="0" borderId="0" xfId="0" applyFont="1" applyAlignment="1">
      <alignment horizontal="right"/>
    </xf>
    <xf numFmtId="49" fontId="5" fillId="0" borderId="0" xfId="0" applyNumberFormat="1" applyFont="1" applyAlignment="1">
      <alignment horizontal="right"/>
    </xf>
    <xf numFmtId="0" fontId="5" fillId="0" borderId="0" xfId="0" applyFont="1" applyAlignment="1">
      <alignment vertical="center"/>
    </xf>
    <xf numFmtId="0" fontId="5" fillId="0" borderId="0" xfId="0" applyFont="1" applyAlignment="1">
      <alignment wrapText="1"/>
    </xf>
    <xf numFmtId="0" fontId="5" fillId="0" borderId="0" xfId="0" applyFont="1"/>
    <xf numFmtId="0" fontId="4" fillId="0" borderId="0" xfId="0" applyFont="1"/>
    <xf numFmtId="17" fontId="5" fillId="0" borderId="0" xfId="0" applyNumberFormat="1" applyFont="1"/>
    <xf numFmtId="0" fontId="31" fillId="0" borderId="0" xfId="0" applyFont="1" applyAlignment="1">
      <alignment horizontal="center" vertical="center" wrapText="1"/>
    </xf>
    <xf numFmtId="0" fontId="7" fillId="0" borderId="22" xfId="0" applyFont="1" applyBorder="1" applyAlignment="1" applyProtection="1">
      <alignment horizontal="center" vertical="center" wrapText="1"/>
      <protection locked="0"/>
    </xf>
    <xf numFmtId="164" fontId="7" fillId="0" borderId="22" xfId="0" applyNumberFormat="1" applyFont="1" applyBorder="1" applyAlignment="1" applyProtection="1">
      <alignment horizontal="center" vertical="center" wrapText="1"/>
      <protection locked="0"/>
    </xf>
    <xf numFmtId="0" fontId="18" fillId="0" borderId="22" xfId="0" applyFont="1" applyBorder="1" applyAlignment="1" applyProtection="1">
      <alignment horizontal="center" vertical="center" wrapText="1"/>
      <protection locked="0"/>
    </xf>
    <xf numFmtId="164" fontId="18" fillId="0" borderId="22" xfId="0" applyNumberFormat="1" applyFont="1" applyBorder="1" applyAlignment="1" applyProtection="1">
      <alignment horizontal="center" vertical="center" wrapText="1"/>
      <protection locked="0"/>
    </xf>
    <xf numFmtId="9" fontId="7" fillId="0" borderId="30" xfId="1" applyFont="1" applyFill="1" applyBorder="1" applyAlignment="1" applyProtection="1">
      <alignment horizontal="center" vertical="center" wrapText="1"/>
    </xf>
    <xf numFmtId="9" fontId="7" fillId="0" borderId="22" xfId="1" applyFont="1" applyFill="1" applyBorder="1" applyAlignment="1" applyProtection="1">
      <alignment horizontal="center" vertical="center" wrapText="1"/>
      <protection locked="0"/>
    </xf>
    <xf numFmtId="166" fontId="26" fillId="0" borderId="22" xfId="0" applyNumberFormat="1" applyFont="1" applyBorder="1" applyAlignment="1" applyProtection="1">
      <alignment horizontal="center" vertical="center" wrapText="1"/>
      <protection locked="0"/>
    </xf>
    <xf numFmtId="49" fontId="6" fillId="2" borderId="19" xfId="0" applyNumberFormat="1" applyFont="1" applyFill="1" applyBorder="1" applyAlignment="1">
      <alignment horizontal="center" vertical="center" wrapText="1"/>
    </xf>
    <xf numFmtId="0" fontId="6" fillId="2" borderId="13" xfId="0" applyFont="1" applyFill="1" applyBorder="1" applyAlignment="1">
      <alignment horizontal="center" vertical="center" wrapText="1"/>
    </xf>
    <xf numFmtId="49" fontId="6" fillId="2" borderId="13" xfId="0" applyNumberFormat="1" applyFont="1" applyFill="1" applyBorder="1" applyAlignment="1">
      <alignment horizontal="center" vertical="center" wrapText="1"/>
    </xf>
    <xf numFmtId="0" fontId="6" fillId="2" borderId="13" xfId="0" applyFont="1" applyFill="1" applyBorder="1" applyAlignment="1">
      <alignment horizontal="center" vertical="center"/>
    </xf>
    <xf numFmtId="0" fontId="6" fillId="2" borderId="20" xfId="0" applyFont="1" applyFill="1" applyBorder="1" applyAlignment="1">
      <alignment horizontal="center" vertical="center" wrapText="1"/>
    </xf>
    <xf numFmtId="0" fontId="8" fillId="0" borderId="14" xfId="0" applyFont="1" applyBorder="1" applyAlignment="1">
      <alignment horizontal="right" vertical="center" wrapText="1"/>
    </xf>
    <xf numFmtId="0" fontId="7" fillId="0" borderId="14" xfId="0" applyFont="1" applyBorder="1" applyAlignment="1">
      <alignment horizontal="center" vertical="center" wrapText="1"/>
    </xf>
    <xf numFmtId="0" fontId="7" fillId="0" borderId="14" xfId="0" applyFont="1" applyBorder="1" applyAlignment="1">
      <alignment horizontal="right" vertical="center" wrapText="1"/>
    </xf>
    <xf numFmtId="0" fontId="7" fillId="0" borderId="23" xfId="0" applyFont="1" applyBorder="1" applyAlignment="1">
      <alignment horizontal="center" vertical="center" wrapText="1"/>
    </xf>
    <xf numFmtId="165" fontId="7" fillId="0" borderId="29" xfId="0" applyNumberFormat="1" applyFont="1" applyBorder="1" applyAlignment="1">
      <alignment horizontal="center" vertical="center" wrapText="1"/>
    </xf>
    <xf numFmtId="165" fontId="7" fillId="0" borderId="26" xfId="0" applyNumberFormat="1" applyFont="1" applyBorder="1" applyAlignment="1">
      <alignment horizontal="center" vertical="center" wrapText="1"/>
    </xf>
    <xf numFmtId="0" fontId="8" fillId="0" borderId="2" xfId="0" applyFont="1" applyBorder="1" applyAlignment="1">
      <alignment horizontal="right" vertical="center" wrapText="1"/>
    </xf>
    <xf numFmtId="0" fontId="7" fillId="0" borderId="2" xfId="0" applyFont="1" applyBorder="1" applyAlignment="1">
      <alignment horizontal="center" vertical="center" wrapText="1"/>
    </xf>
    <xf numFmtId="0" fontId="7" fillId="0" borderId="2" xfId="0" applyFont="1" applyBorder="1" applyAlignment="1">
      <alignment horizontal="right" vertical="center" wrapText="1"/>
    </xf>
    <xf numFmtId="0" fontId="7" fillId="0" borderId="4" xfId="0" applyFont="1" applyBorder="1" applyAlignment="1">
      <alignment horizontal="center" vertical="center" wrapText="1"/>
    </xf>
    <xf numFmtId="165" fontId="7" fillId="0" borderId="5" xfId="0" applyNumberFormat="1" applyFont="1" applyBorder="1" applyAlignment="1">
      <alignment horizontal="center" vertical="center" wrapText="1"/>
    </xf>
    <xf numFmtId="165" fontId="7" fillId="0" borderId="6" xfId="0" applyNumberFormat="1" applyFont="1" applyBorder="1" applyAlignment="1">
      <alignment horizontal="center" vertical="center" wrapText="1"/>
    </xf>
    <xf numFmtId="0" fontId="5" fillId="0" borderId="2" xfId="0" applyFont="1" applyBorder="1" applyAlignment="1">
      <alignment horizontal="right" vertical="center" wrapText="1"/>
    </xf>
    <xf numFmtId="0" fontId="9" fillId="0" borderId="2" xfId="0" applyFont="1" applyBorder="1" applyAlignment="1">
      <alignment vertical="center"/>
    </xf>
    <xf numFmtId="0" fontId="13" fillId="0" borderId="2" xfId="0" applyFont="1" applyBorder="1" applyAlignment="1">
      <alignment horizontal="right" vertical="center" wrapText="1"/>
    </xf>
    <xf numFmtId="49" fontId="7" fillId="0" borderId="2" xfId="0" applyNumberFormat="1" applyFont="1" applyBorder="1" applyAlignment="1">
      <alignment horizontal="center" vertical="center" wrapText="1"/>
    </xf>
    <xf numFmtId="0" fontId="16" fillId="0" borderId="2" xfId="0" applyFont="1" applyBorder="1" applyAlignment="1">
      <alignment horizontal="right" vertical="center" readingOrder="2"/>
    </xf>
    <xf numFmtId="0" fontId="14" fillId="0" borderId="2" xfId="0" applyFont="1" applyBorder="1" applyAlignment="1">
      <alignment horizontal="right" vertical="center" wrapText="1"/>
    </xf>
    <xf numFmtId="0" fontId="22" fillId="0" borderId="2" xfId="0" applyFont="1" applyBorder="1" applyAlignment="1">
      <alignment horizontal="right" vertical="center" wrapText="1" readingOrder="2"/>
    </xf>
    <xf numFmtId="0" fontId="23" fillId="0" borderId="2" xfId="0" applyFont="1" applyBorder="1" applyAlignment="1">
      <alignment horizontal="right" vertical="center"/>
    </xf>
    <xf numFmtId="0" fontId="9" fillId="0" borderId="2" xfId="0" applyFont="1" applyBorder="1"/>
    <xf numFmtId="0" fontId="13" fillId="0" borderId="17" xfId="0" applyFont="1" applyBorder="1" applyAlignment="1">
      <alignment horizontal="right" vertical="center" wrapText="1"/>
    </xf>
    <xf numFmtId="0" fontId="7" fillId="0" borderId="17" xfId="0" applyFont="1" applyBorder="1" applyAlignment="1">
      <alignment horizontal="center" vertical="center" wrapText="1"/>
    </xf>
    <xf numFmtId="0" fontId="7" fillId="0" borderId="17" xfId="0" applyFont="1" applyBorder="1" applyAlignment="1">
      <alignment horizontal="right" vertical="center" wrapText="1"/>
    </xf>
    <xf numFmtId="0" fontId="7" fillId="0" borderId="24" xfId="0" applyFont="1" applyBorder="1" applyAlignment="1">
      <alignment horizontal="center" vertical="center" wrapText="1"/>
    </xf>
    <xf numFmtId="165" fontId="7" fillId="0" borderId="27" xfId="0" applyNumberFormat="1" applyFont="1" applyBorder="1" applyAlignment="1">
      <alignment horizontal="center" vertical="center" wrapText="1"/>
    </xf>
    <xf numFmtId="0" fontId="8" fillId="3" borderId="7" xfId="0" applyFont="1" applyFill="1" applyBorder="1" applyAlignment="1">
      <alignment horizontal="right" vertical="center" wrapText="1"/>
    </xf>
    <xf numFmtId="0" fontId="7" fillId="3" borderId="7" xfId="0" applyFont="1" applyFill="1" applyBorder="1" applyAlignment="1">
      <alignment horizontal="center" vertical="center" wrapText="1"/>
    </xf>
    <xf numFmtId="0" fontId="7" fillId="3" borderId="7" xfId="0" applyFont="1" applyFill="1" applyBorder="1" applyAlignment="1">
      <alignment horizontal="right" vertical="center" wrapText="1"/>
    </xf>
    <xf numFmtId="0" fontId="7" fillId="3" borderId="11" xfId="0" applyFont="1" applyFill="1" applyBorder="1" applyAlignment="1">
      <alignment horizontal="center" vertical="center" wrapText="1"/>
    </xf>
    <xf numFmtId="165" fontId="7" fillId="3" borderId="1" xfId="0" applyNumberFormat="1" applyFont="1" applyFill="1" applyBorder="1" applyAlignment="1">
      <alignment horizontal="center" vertical="center" wrapText="1"/>
    </xf>
    <xf numFmtId="165" fontId="7" fillId="3" borderId="8" xfId="0" applyNumberFormat="1" applyFont="1" applyFill="1" applyBorder="1" applyAlignment="1">
      <alignment horizontal="center" vertical="center" wrapText="1"/>
    </xf>
    <xf numFmtId="0" fontId="8" fillId="3" borderId="2" xfId="0" applyFont="1" applyFill="1" applyBorder="1" applyAlignment="1">
      <alignment horizontal="right" vertical="center" wrapText="1"/>
    </xf>
    <xf numFmtId="0" fontId="7" fillId="3" borderId="2" xfId="0" applyFont="1" applyFill="1" applyBorder="1" applyAlignment="1">
      <alignment horizontal="center" vertical="center" wrapText="1"/>
    </xf>
    <xf numFmtId="0" fontId="7" fillId="3" borderId="2" xfId="0" applyFont="1" applyFill="1" applyBorder="1" applyAlignment="1">
      <alignment horizontal="right" vertical="center" wrapText="1"/>
    </xf>
    <xf numFmtId="0" fontId="7" fillId="3" borderId="4" xfId="0" applyFont="1" applyFill="1" applyBorder="1" applyAlignment="1">
      <alignment horizontal="center" vertical="center" wrapText="1"/>
    </xf>
    <xf numFmtId="165" fontId="7" fillId="3" borderId="5" xfId="0" applyNumberFormat="1" applyFont="1" applyFill="1" applyBorder="1" applyAlignment="1">
      <alignment horizontal="center" vertical="center" wrapText="1"/>
    </xf>
    <xf numFmtId="165" fontId="7" fillId="3" borderId="6" xfId="0" applyNumberFormat="1" applyFont="1" applyFill="1" applyBorder="1" applyAlignment="1">
      <alignment horizontal="center" vertical="center" wrapText="1"/>
    </xf>
    <xf numFmtId="0" fontId="9" fillId="3" borderId="2" xfId="0" applyFont="1" applyFill="1" applyBorder="1" applyAlignment="1">
      <alignment vertical="center"/>
    </xf>
    <xf numFmtId="0" fontId="13" fillId="3" borderId="2" xfId="0" applyFont="1" applyFill="1" applyBorder="1" applyAlignment="1">
      <alignment horizontal="right" vertical="center" wrapText="1"/>
    </xf>
    <xf numFmtId="49" fontId="7" fillId="3" borderId="2" xfId="0" applyNumberFormat="1" applyFont="1" applyFill="1" applyBorder="1" applyAlignment="1">
      <alignment horizontal="center" vertical="center" wrapText="1"/>
    </xf>
    <xf numFmtId="0" fontId="9" fillId="3" borderId="2" xfId="0" applyFont="1" applyFill="1" applyBorder="1" applyAlignment="1">
      <alignment horizontal="right" vertical="center" readingOrder="2"/>
    </xf>
    <xf numFmtId="0" fontId="14" fillId="3" borderId="2" xfId="0" applyFont="1" applyFill="1" applyBorder="1" applyAlignment="1">
      <alignment horizontal="right" vertical="center" wrapText="1"/>
    </xf>
    <xf numFmtId="0" fontId="19" fillId="3" borderId="2" xfId="0" applyFont="1" applyFill="1" applyBorder="1" applyAlignment="1">
      <alignment horizontal="right" vertical="center" wrapText="1"/>
    </xf>
    <xf numFmtId="0" fontId="13" fillId="3" borderId="3" xfId="0" applyFont="1" applyFill="1" applyBorder="1" applyAlignment="1">
      <alignment horizontal="right" vertical="center" wrapText="1"/>
    </xf>
    <xf numFmtId="49" fontId="7" fillId="3" borderId="3" xfId="0" applyNumberFormat="1" applyFont="1" applyFill="1" applyBorder="1" applyAlignment="1">
      <alignment horizontal="center" vertical="center" wrapText="1"/>
    </xf>
    <xf numFmtId="0" fontId="7" fillId="3" borderId="3" xfId="0" applyFont="1" applyFill="1" applyBorder="1" applyAlignment="1">
      <alignment horizontal="right" vertical="center" wrapText="1"/>
    </xf>
    <xf numFmtId="0" fontId="14" fillId="3" borderId="3" xfId="0" applyFont="1" applyFill="1" applyBorder="1" applyAlignment="1">
      <alignment horizontal="right" vertical="center" wrapText="1"/>
    </xf>
    <xf numFmtId="0" fontId="7" fillId="3" borderId="25" xfId="0" applyFont="1" applyFill="1" applyBorder="1" applyAlignment="1">
      <alignment horizontal="center" vertical="center" wrapText="1"/>
    </xf>
    <xf numFmtId="165" fontId="7" fillId="3" borderId="10" xfId="0" applyNumberFormat="1" applyFont="1" applyFill="1" applyBorder="1" applyAlignment="1">
      <alignment horizontal="center" vertical="center" wrapText="1"/>
    </xf>
    <xf numFmtId="165" fontId="7" fillId="3" borderId="28" xfId="0" applyNumberFormat="1" applyFont="1" applyFill="1" applyBorder="1" applyAlignment="1">
      <alignment horizontal="center" vertical="center" wrapText="1"/>
    </xf>
    <xf numFmtId="0" fontId="7" fillId="3" borderId="3" xfId="0" applyFont="1" applyFill="1" applyBorder="1" applyAlignment="1">
      <alignment horizontal="center" vertical="center" wrapText="1"/>
    </xf>
    <xf numFmtId="0" fontId="15" fillId="0" borderId="2" xfId="0" applyFont="1" applyBorder="1" applyAlignment="1">
      <alignment horizontal="right" vertical="center" wrapText="1"/>
    </xf>
    <xf numFmtId="165" fontId="7" fillId="0" borderId="30" xfId="0" applyNumberFormat="1" applyFont="1" applyBorder="1" applyAlignment="1">
      <alignment horizontal="center" vertical="center" wrapText="1"/>
    </xf>
    <xf numFmtId="0" fontId="9" fillId="3" borderId="2" xfId="0" applyFont="1" applyFill="1" applyBorder="1"/>
    <xf numFmtId="0" fontId="9" fillId="3" borderId="2" xfId="0" applyFont="1" applyFill="1" applyBorder="1" applyAlignment="1">
      <alignment wrapText="1"/>
    </xf>
    <xf numFmtId="0" fontId="9" fillId="3" borderId="4" xfId="0" applyFont="1" applyFill="1" applyBorder="1" applyAlignment="1">
      <alignment horizontal="center"/>
    </xf>
    <xf numFmtId="0" fontId="9" fillId="3" borderId="2" xfId="0" applyFont="1" applyFill="1" applyBorder="1" applyAlignment="1">
      <alignment horizontal="right" wrapText="1"/>
    </xf>
    <xf numFmtId="0" fontId="7" fillId="3" borderId="2" xfId="0" applyFont="1" applyFill="1" applyBorder="1" applyAlignment="1">
      <alignment wrapText="1"/>
    </xf>
    <xf numFmtId="0" fontId="16" fillId="3" borderId="2" xfId="0" applyFont="1" applyFill="1" applyBorder="1" applyAlignment="1">
      <alignment horizontal="right" vertical="center" readingOrder="2"/>
    </xf>
    <xf numFmtId="0" fontId="5" fillId="0" borderId="14" xfId="0" applyFont="1" applyBorder="1" applyAlignment="1">
      <alignment horizontal="right" vertical="center" wrapText="1"/>
    </xf>
    <xf numFmtId="0" fontId="9" fillId="0" borderId="2" xfId="0" applyFont="1" applyBorder="1" applyAlignment="1">
      <alignment horizontal="right" wrapText="1"/>
    </xf>
    <xf numFmtId="0" fontId="9" fillId="0" borderId="4" xfId="0" applyFont="1" applyBorder="1" applyAlignment="1">
      <alignment horizontal="center"/>
    </xf>
    <xf numFmtId="0" fontId="7" fillId="0" borderId="7" xfId="0" applyFont="1" applyBorder="1" applyAlignment="1">
      <alignment horizontal="center" vertical="center" wrapText="1"/>
    </xf>
    <xf numFmtId="49" fontId="6" fillId="2" borderId="3" xfId="0" applyNumberFormat="1"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3" xfId="0" applyFont="1" applyFill="1" applyBorder="1" applyAlignment="1">
      <alignment horizontal="center" vertical="center" wrapText="1" readingOrder="2"/>
    </xf>
    <xf numFmtId="0" fontId="24" fillId="5" borderId="2" xfId="0" applyFont="1" applyFill="1" applyBorder="1" applyAlignment="1">
      <alignment horizontal="center" vertical="center" wrapText="1"/>
    </xf>
    <xf numFmtId="0" fontId="2" fillId="5" borderId="10" xfId="0" applyFont="1" applyFill="1" applyBorder="1" applyAlignment="1">
      <alignment vertical="center" wrapText="1"/>
    </xf>
    <xf numFmtId="0" fontId="2" fillId="5" borderId="6" xfId="0" applyFont="1" applyFill="1" applyBorder="1" applyAlignment="1">
      <alignment vertical="center" wrapText="1"/>
    </xf>
    <xf numFmtId="9" fontId="7" fillId="0" borderId="2" xfId="0" applyNumberFormat="1" applyFont="1" applyBorder="1" applyAlignment="1">
      <alignment horizontal="center" vertical="center" wrapText="1"/>
    </xf>
    <xf numFmtId="0" fontId="13" fillId="0" borderId="3" xfId="0" applyFont="1" applyBorder="1" applyAlignment="1">
      <alignment horizontal="right" vertical="center" wrapText="1"/>
    </xf>
    <xf numFmtId="0" fontId="13" fillId="0" borderId="2" xfId="0" applyFont="1" applyBorder="1" applyAlignment="1">
      <alignment horizontal="center" vertical="center" wrapText="1"/>
    </xf>
    <xf numFmtId="0" fontId="7" fillId="0" borderId="7" xfId="0" applyFont="1" applyBorder="1" applyAlignment="1">
      <alignment horizontal="right" vertical="center" wrapText="1"/>
    </xf>
    <xf numFmtId="0" fontId="7" fillId="0" borderId="11" xfId="0" applyFont="1" applyBorder="1" applyAlignment="1">
      <alignment horizontal="center" vertical="center" wrapText="1"/>
    </xf>
    <xf numFmtId="168" fontId="7" fillId="0" borderId="6" xfId="0" applyNumberFormat="1" applyFont="1" applyBorder="1" applyAlignment="1">
      <alignment horizontal="center" vertical="center" wrapText="1"/>
    </xf>
    <xf numFmtId="168" fontId="7" fillId="6" borderId="0" xfId="0" applyNumberFormat="1" applyFont="1" applyFill="1" applyAlignment="1">
      <alignment horizontal="center" vertical="center" wrapText="1"/>
    </xf>
    <xf numFmtId="167" fontId="8" fillId="0" borderId="4" xfId="0" applyNumberFormat="1" applyFont="1" applyBorder="1" applyAlignment="1">
      <alignment horizontal="center" vertical="center" wrapText="1"/>
    </xf>
    <xf numFmtId="167" fontId="25" fillId="7" borderId="8" xfId="0" applyNumberFormat="1" applyFont="1" applyFill="1" applyBorder="1" applyAlignment="1">
      <alignment horizontal="center" vertical="center" wrapText="1"/>
    </xf>
    <xf numFmtId="166" fontId="7" fillId="0" borderId="6" xfId="0" applyNumberFormat="1" applyFont="1" applyBorder="1" applyAlignment="1">
      <alignment horizontal="center" vertical="center" wrapText="1"/>
    </xf>
    <xf numFmtId="166" fontId="7" fillId="6" borderId="0" xfId="0" applyNumberFormat="1" applyFont="1" applyFill="1" applyAlignment="1">
      <alignment horizontal="center" vertical="center" wrapText="1"/>
    </xf>
    <xf numFmtId="166" fontId="26" fillId="0" borderId="0" xfId="0" applyNumberFormat="1" applyFont="1" applyAlignment="1">
      <alignment horizontal="center" vertical="center" wrapText="1"/>
    </xf>
    <xf numFmtId="167" fontId="25" fillId="7" borderId="6" xfId="0" applyNumberFormat="1" applyFont="1" applyFill="1" applyBorder="1" applyAlignment="1">
      <alignment horizontal="center" vertical="center" wrapText="1"/>
    </xf>
    <xf numFmtId="0" fontId="2" fillId="4" borderId="0" xfId="0" applyFont="1" applyFill="1" applyAlignment="1">
      <alignment horizontal="center" vertical="center" wrapText="1"/>
    </xf>
    <xf numFmtId="9" fontId="7" fillId="0" borderId="6" xfId="1" applyFont="1" applyBorder="1" applyAlignment="1" applyProtection="1">
      <alignment horizontal="center" vertical="center" wrapText="1"/>
    </xf>
    <xf numFmtId="0" fontId="28" fillId="4" borderId="0" xfId="0" applyFont="1" applyFill="1" applyAlignment="1">
      <alignment vertical="center" wrapText="1"/>
    </xf>
    <xf numFmtId="49" fontId="33" fillId="2" borderId="5" xfId="0" applyNumberFormat="1" applyFont="1" applyFill="1" applyBorder="1" applyAlignment="1">
      <alignment horizontal="center" vertical="center" wrapText="1"/>
    </xf>
    <xf numFmtId="0" fontId="33" fillId="2" borderId="4" xfId="0" applyFont="1" applyFill="1" applyBorder="1" applyAlignment="1">
      <alignment horizontal="right" vertical="center" wrapText="1"/>
    </xf>
    <xf numFmtId="0" fontId="33" fillId="2" borderId="5" xfId="0" applyFont="1" applyFill="1" applyBorder="1" applyAlignment="1">
      <alignment horizontal="center" vertical="center" wrapText="1"/>
    </xf>
    <xf numFmtId="0" fontId="33" fillId="2" borderId="4"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34" fillId="0" borderId="0" xfId="0" applyFont="1"/>
    <xf numFmtId="166" fontId="0" fillId="0" borderId="0" xfId="0" applyNumberFormat="1"/>
    <xf numFmtId="1" fontId="7" fillId="0" borderId="2" xfId="0" applyNumberFormat="1" applyFont="1" applyBorder="1" applyAlignment="1">
      <alignment horizontal="center" vertical="center" wrapText="1"/>
    </xf>
    <xf numFmtId="165" fontId="8" fillId="0" borderId="2" xfId="0" applyNumberFormat="1" applyFont="1" applyBorder="1" applyAlignment="1">
      <alignment horizontal="center" vertical="center" wrapText="1"/>
    </xf>
    <xf numFmtId="167" fontId="8" fillId="0" borderId="2" xfId="0" applyNumberFormat="1" applyFont="1" applyBorder="1" applyAlignment="1">
      <alignment horizontal="center" vertical="center" wrapText="1"/>
    </xf>
    <xf numFmtId="167" fontId="8" fillId="3" borderId="2" xfId="0" applyNumberFormat="1" applyFont="1" applyFill="1" applyBorder="1" applyAlignment="1">
      <alignment horizontal="center" vertical="center" wrapText="1"/>
    </xf>
    <xf numFmtId="0" fontId="37" fillId="0" borderId="0" xfId="0" applyFont="1" applyAlignment="1">
      <alignment horizontal="center" vertical="center" wrapText="1"/>
    </xf>
    <xf numFmtId="0" fontId="35" fillId="4" borderId="11" xfId="0" applyFont="1" applyFill="1" applyBorder="1" applyAlignment="1">
      <alignment horizontal="center" vertical="center" wrapText="1"/>
    </xf>
    <xf numFmtId="0" fontId="35" fillId="4" borderId="1" xfId="0" applyFont="1" applyFill="1" applyBorder="1" applyAlignment="1">
      <alignment horizontal="center" vertical="center" wrapText="1"/>
    </xf>
    <xf numFmtId="167" fontId="36" fillId="4" borderId="1" xfId="0" applyNumberFormat="1" applyFont="1" applyFill="1" applyBorder="1" applyAlignment="1">
      <alignment horizontal="center" vertical="center" wrapText="1"/>
    </xf>
    <xf numFmtId="167" fontId="36" fillId="4" borderId="8" xfId="0" applyNumberFormat="1" applyFont="1" applyFill="1" applyBorder="1" applyAlignment="1">
      <alignment horizontal="center" vertical="center" wrapText="1"/>
    </xf>
    <xf numFmtId="167" fontId="28" fillId="4" borderId="1" xfId="0" applyNumberFormat="1" applyFont="1" applyFill="1" applyBorder="1" applyAlignment="1">
      <alignment horizontal="center" vertical="center" wrapText="1"/>
    </xf>
    <xf numFmtId="167" fontId="28" fillId="4" borderId="8" xfId="0" applyNumberFormat="1" applyFont="1" applyFill="1" applyBorder="1" applyAlignment="1">
      <alignment horizontal="center" vertical="center" wrapText="1"/>
    </xf>
    <xf numFmtId="167" fontId="33" fillId="2" borderId="4" xfId="0" applyNumberFormat="1" applyFont="1" applyFill="1" applyBorder="1" applyAlignment="1">
      <alignment horizontal="center" vertical="center" wrapText="1"/>
    </xf>
    <xf numFmtId="167" fontId="33" fillId="2" borderId="5" xfId="0" applyNumberFormat="1" applyFont="1" applyFill="1" applyBorder="1" applyAlignment="1">
      <alignment horizontal="center" vertical="center" wrapText="1"/>
    </xf>
    <xf numFmtId="167" fontId="33" fillId="2" borderId="6" xfId="0" applyNumberFormat="1" applyFont="1" applyFill="1" applyBorder="1" applyAlignment="1">
      <alignment horizontal="center" vertical="center" wrapText="1"/>
    </xf>
    <xf numFmtId="0" fontId="30" fillId="0" borderId="0" xfId="0" applyFont="1" applyAlignment="1">
      <alignment horizontal="center" vertical="center"/>
    </xf>
    <xf numFmtId="9" fontId="25" fillId="0" borderId="22" xfId="1" applyFont="1" applyFill="1" applyBorder="1" applyAlignment="1" applyProtection="1">
      <alignment horizontal="center" vertical="center" wrapText="1"/>
      <protection locked="0"/>
    </xf>
    <xf numFmtId="0" fontId="27" fillId="0" borderId="12" xfId="0" applyFont="1" applyBorder="1" applyAlignment="1">
      <alignment horizontal="center" vertical="center" wrapText="1"/>
    </xf>
    <xf numFmtId="0" fontId="27" fillId="0" borderId="15" xfId="0" applyFont="1" applyBorder="1" applyAlignment="1">
      <alignment horizontal="center" vertical="center" wrapText="1"/>
    </xf>
    <xf numFmtId="0" fontId="27" fillId="0" borderId="16" xfId="0" applyFont="1" applyBorder="1" applyAlignment="1">
      <alignment horizontal="center" vertical="center" wrapText="1"/>
    </xf>
    <xf numFmtId="0" fontId="2" fillId="5" borderId="1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7" fillId="3" borderId="21" xfId="0" applyFont="1" applyFill="1" applyBorder="1" applyAlignment="1">
      <alignment horizontal="center" vertical="center" wrapText="1"/>
    </xf>
    <xf numFmtId="0" fontId="27" fillId="3" borderId="15" xfId="0" applyFont="1" applyFill="1" applyBorder="1" applyAlignment="1">
      <alignment horizontal="center" vertical="center" wrapText="1"/>
    </xf>
    <xf numFmtId="0" fontId="27" fillId="3" borderId="18" xfId="0" applyFont="1" applyFill="1" applyBorder="1" applyAlignment="1">
      <alignment horizontal="center" vertical="center" wrapText="1"/>
    </xf>
    <xf numFmtId="0" fontId="28" fillId="4" borderId="9" xfId="0" applyFont="1" applyFill="1" applyBorder="1" applyAlignment="1">
      <alignment horizontal="center" vertical="center" wrapText="1"/>
    </xf>
    <xf numFmtId="0" fontId="28" fillId="4" borderId="0" xfId="0" applyFont="1" applyFill="1" applyAlignment="1">
      <alignment horizontal="center" vertical="center" wrapText="1"/>
    </xf>
    <xf numFmtId="165" fontId="7" fillId="8" borderId="29" xfId="0" applyNumberFormat="1" applyFont="1" applyFill="1" applyBorder="1" applyAlignment="1">
      <alignment horizontal="center" vertical="center" wrapText="1"/>
    </xf>
    <xf numFmtId="165" fontId="7" fillId="8" borderId="5" xfId="0" applyNumberFormat="1" applyFont="1" applyFill="1" applyBorder="1" applyAlignment="1">
      <alignment horizontal="center" vertical="center" wrapText="1"/>
    </xf>
    <xf numFmtId="165" fontId="7" fillId="8" borderId="1" xfId="0" applyNumberFormat="1" applyFont="1" applyFill="1" applyBorder="1" applyAlignment="1">
      <alignment horizontal="center" vertical="center" wrapText="1"/>
    </xf>
    <xf numFmtId="165" fontId="7" fillId="8" borderId="8" xfId="0" applyNumberFormat="1" applyFont="1" applyFill="1" applyBorder="1" applyAlignment="1">
      <alignment horizontal="center" vertical="center" wrapText="1"/>
    </xf>
    <xf numFmtId="165" fontId="7" fillId="8" borderId="6" xfId="0" applyNumberFormat="1" applyFont="1" applyFill="1" applyBorder="1" applyAlignment="1">
      <alignment horizontal="center" vertical="center" wrapText="1"/>
    </xf>
    <xf numFmtId="165" fontId="7" fillId="8" borderId="26" xfId="0" applyNumberFormat="1" applyFont="1" applyFill="1" applyBorder="1" applyAlignment="1">
      <alignment horizontal="center" vertical="center" wrapText="1"/>
    </xf>
  </cellXfs>
  <cellStyles count="2">
    <cellStyle name="Normal" xfId="0" builtinId="0"/>
    <cellStyle name="Percent" xfId="1" builtinId="5"/>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B7391-4079-4BD4-86BF-E47E50987144}">
  <dimension ref="A1:P275"/>
  <sheetViews>
    <sheetView rightToLeft="1" tabSelected="1" topLeftCell="E1" zoomScale="70" zoomScaleNormal="70" workbookViewId="0">
      <pane ySplit="4" topLeftCell="A5" activePane="bottomLeft" state="frozen"/>
      <selection pane="bottomLeft" activeCell="H148" sqref="H148"/>
    </sheetView>
  </sheetViews>
  <sheetFormatPr defaultRowHeight="13.8" x14ac:dyDescent="0.25"/>
  <cols>
    <col min="1" max="1" width="18.3984375" customWidth="1"/>
    <col min="2" max="2" width="33.3984375" style="8" customWidth="1"/>
    <col min="3" max="3" width="9.8984375" customWidth="1"/>
    <col min="4" max="4" width="11.19921875" customWidth="1"/>
    <col min="5" max="5" width="72.69921875" bestFit="1" customWidth="1"/>
    <col min="6" max="6" width="82.69921875" style="6" customWidth="1"/>
    <col min="7" max="7" width="14" customWidth="1"/>
    <col min="8" max="8" width="24.69921875" customWidth="1"/>
    <col min="9" max="9" width="43.8984375" customWidth="1"/>
    <col min="10" max="10" width="13.5" customWidth="1"/>
    <col min="11" max="11" width="35.59765625" bestFit="1" customWidth="1"/>
    <col min="12" max="12" width="13.5" bestFit="1" customWidth="1"/>
    <col min="13" max="13" width="7.69921875" customWidth="1"/>
    <col min="14" max="14" width="12.59765625" bestFit="1" customWidth="1"/>
    <col min="15" max="15" width="18.09765625" bestFit="1" customWidth="1"/>
    <col min="16" max="16" width="13.5" bestFit="1" customWidth="1"/>
  </cols>
  <sheetData>
    <row r="1" spans="1:15" ht="24.6" x14ac:dyDescent="0.4">
      <c r="A1" s="1"/>
      <c r="B1" s="7"/>
      <c r="C1" s="1"/>
      <c r="D1" s="1"/>
      <c r="E1" s="138" t="s">
        <v>577</v>
      </c>
      <c r="F1" s="138"/>
      <c r="G1" s="138"/>
      <c r="H1" s="138"/>
      <c r="I1" s="138"/>
      <c r="J1" s="2"/>
      <c r="K1" s="2"/>
      <c r="L1" s="2"/>
      <c r="M1" s="2"/>
      <c r="N1" s="3"/>
      <c r="O1" s="3"/>
    </row>
    <row r="2" spans="1:15" ht="42" x14ac:dyDescent="0.4">
      <c r="A2" s="1"/>
      <c r="B2" s="7"/>
      <c r="C2" s="1"/>
      <c r="D2" s="1"/>
      <c r="E2" s="18"/>
      <c r="F2" s="18" t="s">
        <v>579</v>
      </c>
      <c r="G2" s="18"/>
      <c r="H2" s="18"/>
      <c r="I2" s="18"/>
      <c r="J2" s="4"/>
      <c r="L2" s="5"/>
      <c r="M2" s="5"/>
      <c r="N2" s="128" t="s">
        <v>585</v>
      </c>
      <c r="O2" s="3"/>
    </row>
    <row r="3" spans="1:15" ht="21" thickBot="1" x14ac:dyDescent="0.4">
      <c r="A3" s="10"/>
      <c r="B3" s="11"/>
      <c r="C3" s="10"/>
      <c r="D3" s="12"/>
      <c r="E3" s="13"/>
      <c r="F3" s="14"/>
      <c r="G3" s="10"/>
      <c r="H3" s="15"/>
      <c r="I3" s="15"/>
      <c r="J3" s="16"/>
      <c r="K3" s="15"/>
      <c r="L3" s="15"/>
      <c r="M3" s="15"/>
      <c r="N3" s="17"/>
      <c r="O3" s="10"/>
    </row>
    <row r="4" spans="1:15" ht="84.6" thickBot="1" x14ac:dyDescent="0.3">
      <c r="A4" s="26" t="s">
        <v>573</v>
      </c>
      <c r="B4" s="27" t="s">
        <v>0</v>
      </c>
      <c r="C4" s="28" t="s">
        <v>1</v>
      </c>
      <c r="D4" s="28" t="s">
        <v>2</v>
      </c>
      <c r="E4" s="27" t="s">
        <v>3</v>
      </c>
      <c r="F4" s="27" t="s">
        <v>4</v>
      </c>
      <c r="G4" s="29" t="s">
        <v>5</v>
      </c>
      <c r="H4" s="29" t="s">
        <v>6</v>
      </c>
      <c r="I4" s="29" t="s">
        <v>7</v>
      </c>
      <c r="J4" s="29" t="s">
        <v>8</v>
      </c>
      <c r="K4" s="29" t="s">
        <v>578</v>
      </c>
      <c r="L4" s="27" t="s">
        <v>9</v>
      </c>
      <c r="M4" s="27" t="s">
        <v>10</v>
      </c>
      <c r="N4" s="27" t="s">
        <v>11</v>
      </c>
      <c r="O4" s="30" t="s">
        <v>12</v>
      </c>
    </row>
    <row r="5" spans="1:15" ht="17.399999999999999" x14ac:dyDescent="0.25">
      <c r="A5" s="140" t="s">
        <v>568</v>
      </c>
      <c r="B5" s="31" t="s">
        <v>13</v>
      </c>
      <c r="C5" s="38">
        <f>COUNT(C7)</f>
        <v>1</v>
      </c>
      <c r="D5" s="32">
        <v>2.1</v>
      </c>
      <c r="E5" s="33" t="s">
        <v>14</v>
      </c>
      <c r="F5" s="33"/>
      <c r="G5" s="34" t="s">
        <v>15</v>
      </c>
      <c r="H5" s="19"/>
      <c r="I5" s="20"/>
      <c r="J5" s="151">
        <v>600</v>
      </c>
      <c r="K5" s="139">
        <v>0</v>
      </c>
      <c r="L5" s="156">
        <f>J5-(J5*$K$5)</f>
        <v>600</v>
      </c>
      <c r="M5" s="32"/>
      <c r="N5" s="124">
        <v>1</v>
      </c>
      <c r="O5" s="125">
        <f t="shared" ref="O5:O49" si="0">L5*N5</f>
        <v>600</v>
      </c>
    </row>
    <row r="6" spans="1:15" ht="17.399999999999999" x14ac:dyDescent="0.25">
      <c r="A6" s="141"/>
      <c r="B6" s="37" t="s">
        <v>13</v>
      </c>
      <c r="C6" s="38">
        <v>2</v>
      </c>
      <c r="D6" s="38">
        <v>2.2999999999999998</v>
      </c>
      <c r="E6" s="39" t="s">
        <v>17</v>
      </c>
      <c r="F6" s="39"/>
      <c r="G6" s="40" t="s">
        <v>15</v>
      </c>
      <c r="H6" s="19"/>
      <c r="I6" s="20"/>
      <c r="J6" s="41">
        <v>350</v>
      </c>
      <c r="K6" s="139"/>
      <c r="L6" s="42">
        <f t="shared" ref="L6:L50" si="1">J6-(J6*$K$5)</f>
        <v>350</v>
      </c>
      <c r="M6" s="38"/>
      <c r="N6" s="124">
        <v>1</v>
      </c>
      <c r="O6" s="125">
        <f t="shared" si="0"/>
        <v>350</v>
      </c>
    </row>
    <row r="7" spans="1:15" ht="17.399999999999999" x14ac:dyDescent="0.25">
      <c r="A7" s="141"/>
      <c r="B7" s="37" t="s">
        <v>13</v>
      </c>
      <c r="C7" s="38">
        <v>3</v>
      </c>
      <c r="D7" s="38">
        <v>2.6</v>
      </c>
      <c r="E7" s="39" t="s">
        <v>20</v>
      </c>
      <c r="F7" s="39"/>
      <c r="G7" s="40" t="s">
        <v>15</v>
      </c>
      <c r="H7" s="19"/>
      <c r="I7" s="20"/>
      <c r="J7" s="152">
        <v>5000</v>
      </c>
      <c r="K7" s="139"/>
      <c r="L7" s="155">
        <f t="shared" si="1"/>
        <v>5000</v>
      </c>
      <c r="M7" s="38"/>
      <c r="N7" s="124">
        <v>1</v>
      </c>
      <c r="O7" s="125">
        <f t="shared" si="0"/>
        <v>5000</v>
      </c>
    </row>
    <row r="8" spans="1:15" ht="20.399999999999999" x14ac:dyDescent="0.25">
      <c r="A8" s="141"/>
      <c r="B8" s="37" t="s">
        <v>13</v>
      </c>
      <c r="C8" s="38">
        <v>4</v>
      </c>
      <c r="D8" s="38">
        <v>2.9</v>
      </c>
      <c r="E8" s="39" t="s">
        <v>22</v>
      </c>
      <c r="F8" s="43"/>
      <c r="G8" s="40" t="s">
        <v>15</v>
      </c>
      <c r="H8" s="19"/>
      <c r="I8" s="20"/>
      <c r="J8" s="41">
        <v>500</v>
      </c>
      <c r="K8" s="139"/>
      <c r="L8" s="42">
        <f t="shared" si="1"/>
        <v>500</v>
      </c>
      <c r="M8" s="38"/>
      <c r="N8" s="124">
        <v>1</v>
      </c>
      <c r="O8" s="125">
        <f t="shared" si="0"/>
        <v>500</v>
      </c>
    </row>
    <row r="9" spans="1:15" ht="17.399999999999999" x14ac:dyDescent="0.25">
      <c r="A9" s="141"/>
      <c r="B9" s="37" t="s">
        <v>13</v>
      </c>
      <c r="C9" s="38">
        <v>5</v>
      </c>
      <c r="D9" s="38">
        <v>2.11</v>
      </c>
      <c r="E9" s="39" t="s">
        <v>25</v>
      </c>
      <c r="F9" s="39"/>
      <c r="G9" s="40" t="s">
        <v>15</v>
      </c>
      <c r="H9" s="19"/>
      <c r="I9" s="20"/>
      <c r="J9" s="41">
        <v>360</v>
      </c>
      <c r="K9" s="139"/>
      <c r="L9" s="42">
        <f t="shared" si="1"/>
        <v>360</v>
      </c>
      <c r="M9" s="38"/>
      <c r="N9" s="124">
        <v>1</v>
      </c>
      <c r="O9" s="125">
        <f t="shared" si="0"/>
        <v>360</v>
      </c>
    </row>
    <row r="10" spans="1:15" ht="17.399999999999999" x14ac:dyDescent="0.25">
      <c r="A10" s="141"/>
      <c r="B10" s="37" t="s">
        <v>46</v>
      </c>
      <c r="C10" s="38">
        <v>6</v>
      </c>
      <c r="D10" s="38">
        <v>3.3</v>
      </c>
      <c r="E10" s="44" t="s">
        <v>43</v>
      </c>
      <c r="F10" s="39" t="s">
        <v>44</v>
      </c>
      <c r="G10" s="40" t="s">
        <v>15</v>
      </c>
      <c r="H10" s="19"/>
      <c r="I10" s="20"/>
      <c r="J10" s="41">
        <v>2650</v>
      </c>
      <c r="K10" s="139"/>
      <c r="L10" s="42">
        <f t="shared" si="1"/>
        <v>2650</v>
      </c>
      <c r="M10" s="38"/>
      <c r="N10" s="124">
        <v>1</v>
      </c>
      <c r="O10" s="125">
        <f t="shared" si="0"/>
        <v>2650</v>
      </c>
    </row>
    <row r="11" spans="1:15" ht="17.399999999999999" x14ac:dyDescent="0.25">
      <c r="A11" s="141"/>
      <c r="B11" s="37" t="s">
        <v>46</v>
      </c>
      <c r="C11" s="38">
        <v>7</v>
      </c>
      <c r="D11" s="38">
        <v>3.4</v>
      </c>
      <c r="E11" s="44" t="s">
        <v>47</v>
      </c>
      <c r="F11" s="39"/>
      <c r="G11" s="40" t="s">
        <v>15</v>
      </c>
      <c r="H11" s="19"/>
      <c r="I11" s="20"/>
      <c r="J11" s="41">
        <v>4500</v>
      </c>
      <c r="K11" s="139"/>
      <c r="L11" s="42">
        <f t="shared" si="1"/>
        <v>4500</v>
      </c>
      <c r="M11" s="38"/>
      <c r="N11" s="124">
        <v>1</v>
      </c>
      <c r="O11" s="125">
        <f t="shared" si="0"/>
        <v>4500</v>
      </c>
    </row>
    <row r="12" spans="1:15" ht="17.399999999999999" x14ac:dyDescent="0.25">
      <c r="A12" s="141"/>
      <c r="B12" s="37" t="s">
        <v>46</v>
      </c>
      <c r="C12" s="38">
        <v>8</v>
      </c>
      <c r="D12" s="38">
        <v>3.5</v>
      </c>
      <c r="E12" s="44" t="s">
        <v>48</v>
      </c>
      <c r="F12" s="39"/>
      <c r="G12" s="40" t="s">
        <v>15</v>
      </c>
      <c r="H12" s="19"/>
      <c r="I12" s="20"/>
      <c r="J12" s="41">
        <v>6500</v>
      </c>
      <c r="K12" s="139"/>
      <c r="L12" s="42">
        <f t="shared" si="1"/>
        <v>6500</v>
      </c>
      <c r="M12" s="38"/>
      <c r="N12" s="124">
        <v>1</v>
      </c>
      <c r="O12" s="125">
        <f t="shared" si="0"/>
        <v>6500</v>
      </c>
    </row>
    <row r="13" spans="1:15" ht="17.399999999999999" x14ac:dyDescent="0.25">
      <c r="A13" s="141"/>
      <c r="B13" s="37" t="s">
        <v>46</v>
      </c>
      <c r="C13" s="38">
        <v>9</v>
      </c>
      <c r="D13" s="38">
        <v>3.6</v>
      </c>
      <c r="E13" s="44" t="s">
        <v>49</v>
      </c>
      <c r="F13" s="39"/>
      <c r="G13" s="40" t="s">
        <v>15</v>
      </c>
      <c r="H13" s="19"/>
      <c r="I13" s="20"/>
      <c r="J13" s="41">
        <v>8500</v>
      </c>
      <c r="K13" s="139"/>
      <c r="L13" s="42">
        <v>8500</v>
      </c>
      <c r="M13" s="38"/>
      <c r="N13" s="124">
        <v>1</v>
      </c>
      <c r="O13" s="125">
        <f t="shared" si="0"/>
        <v>8500</v>
      </c>
    </row>
    <row r="14" spans="1:15" ht="17.399999999999999" x14ac:dyDescent="0.25">
      <c r="A14" s="141"/>
      <c r="B14" s="45" t="s">
        <v>65</v>
      </c>
      <c r="C14" s="38">
        <v>10</v>
      </c>
      <c r="D14" s="46" t="s">
        <v>60</v>
      </c>
      <c r="E14" s="44" t="s">
        <v>61</v>
      </c>
      <c r="F14" s="39" t="s">
        <v>62</v>
      </c>
      <c r="G14" s="40" t="s">
        <v>15</v>
      </c>
      <c r="H14" s="19"/>
      <c r="I14" s="20"/>
      <c r="J14" s="41">
        <v>3400</v>
      </c>
      <c r="K14" s="139"/>
      <c r="L14" s="42">
        <f t="shared" si="1"/>
        <v>3400</v>
      </c>
      <c r="M14" s="38"/>
      <c r="N14" s="124">
        <v>1</v>
      </c>
      <c r="O14" s="125">
        <f t="shared" si="0"/>
        <v>3400</v>
      </c>
    </row>
    <row r="15" spans="1:15" ht="17.399999999999999" x14ac:dyDescent="0.25">
      <c r="A15" s="141"/>
      <c r="B15" s="45" t="s">
        <v>65</v>
      </c>
      <c r="C15" s="38">
        <v>11</v>
      </c>
      <c r="D15" s="46" t="s">
        <v>63</v>
      </c>
      <c r="E15" s="44" t="s">
        <v>64</v>
      </c>
      <c r="F15" s="39" t="s">
        <v>62</v>
      </c>
      <c r="G15" s="40" t="s">
        <v>15</v>
      </c>
      <c r="H15" s="19"/>
      <c r="I15" s="20"/>
      <c r="J15" s="41">
        <v>4500</v>
      </c>
      <c r="K15" s="139"/>
      <c r="L15" s="42">
        <f t="shared" si="1"/>
        <v>4500</v>
      </c>
      <c r="M15" s="38"/>
      <c r="N15" s="124">
        <v>1</v>
      </c>
      <c r="O15" s="125">
        <f t="shared" si="0"/>
        <v>4500</v>
      </c>
    </row>
    <row r="16" spans="1:15" ht="17.399999999999999" x14ac:dyDescent="0.25">
      <c r="A16" s="141"/>
      <c r="B16" s="45" t="s">
        <v>65</v>
      </c>
      <c r="C16" s="38">
        <v>12</v>
      </c>
      <c r="D16" s="46" t="s">
        <v>66</v>
      </c>
      <c r="E16" s="44" t="s">
        <v>67</v>
      </c>
      <c r="F16" s="39" t="s">
        <v>62</v>
      </c>
      <c r="G16" s="40" t="s">
        <v>15</v>
      </c>
      <c r="H16" s="19"/>
      <c r="I16" s="20"/>
      <c r="J16" s="41">
        <v>3500</v>
      </c>
      <c r="K16" s="139"/>
      <c r="L16" s="42">
        <f t="shared" si="1"/>
        <v>3500</v>
      </c>
      <c r="M16" s="38"/>
      <c r="N16" s="124">
        <v>1</v>
      </c>
      <c r="O16" s="125">
        <f t="shared" si="0"/>
        <v>3500</v>
      </c>
    </row>
    <row r="17" spans="1:15" ht="17.399999999999999" x14ac:dyDescent="0.25">
      <c r="A17" s="141"/>
      <c r="B17" s="45" t="s">
        <v>65</v>
      </c>
      <c r="C17" s="38">
        <v>13</v>
      </c>
      <c r="D17" s="46" t="s">
        <v>68</v>
      </c>
      <c r="E17" s="39" t="s">
        <v>69</v>
      </c>
      <c r="F17" s="39" t="s">
        <v>62</v>
      </c>
      <c r="G17" s="40" t="s">
        <v>15</v>
      </c>
      <c r="H17" s="19"/>
      <c r="I17" s="20"/>
      <c r="J17" s="41">
        <v>8500</v>
      </c>
      <c r="K17" s="139"/>
      <c r="L17" s="42">
        <f t="shared" si="1"/>
        <v>8500</v>
      </c>
      <c r="M17" s="38"/>
      <c r="N17" s="124">
        <v>1</v>
      </c>
      <c r="O17" s="125">
        <f t="shared" si="0"/>
        <v>8500</v>
      </c>
    </row>
    <row r="18" spans="1:15" ht="17.399999999999999" x14ac:dyDescent="0.25">
      <c r="A18" s="141"/>
      <c r="B18" s="45" t="s">
        <v>160</v>
      </c>
      <c r="C18" s="38">
        <v>14</v>
      </c>
      <c r="D18" s="46" t="s">
        <v>161</v>
      </c>
      <c r="E18" s="39" t="s">
        <v>162</v>
      </c>
      <c r="F18" s="39" t="s">
        <v>62</v>
      </c>
      <c r="G18" s="40" t="s">
        <v>15</v>
      </c>
      <c r="H18" s="19"/>
      <c r="I18" s="20"/>
      <c r="J18" s="41">
        <v>3500</v>
      </c>
      <c r="K18" s="139"/>
      <c r="L18" s="42">
        <f t="shared" si="1"/>
        <v>3500</v>
      </c>
      <c r="M18" s="38"/>
      <c r="N18" s="124">
        <v>1</v>
      </c>
      <c r="O18" s="125">
        <f t="shared" si="0"/>
        <v>3500</v>
      </c>
    </row>
    <row r="19" spans="1:15" ht="17.399999999999999" x14ac:dyDescent="0.25">
      <c r="A19" s="141"/>
      <c r="B19" s="45" t="s">
        <v>160</v>
      </c>
      <c r="C19" s="38">
        <v>15</v>
      </c>
      <c r="D19" s="46" t="s">
        <v>163</v>
      </c>
      <c r="E19" s="39" t="s">
        <v>164</v>
      </c>
      <c r="F19" s="39" t="s">
        <v>62</v>
      </c>
      <c r="G19" s="40" t="s">
        <v>15</v>
      </c>
      <c r="H19" s="19"/>
      <c r="I19" s="20"/>
      <c r="J19" s="41">
        <v>2000</v>
      </c>
      <c r="K19" s="139"/>
      <c r="L19" s="42">
        <f t="shared" si="1"/>
        <v>2000</v>
      </c>
      <c r="M19" s="38"/>
      <c r="N19" s="124">
        <v>1</v>
      </c>
      <c r="O19" s="125">
        <f t="shared" si="0"/>
        <v>2000</v>
      </c>
    </row>
    <row r="20" spans="1:15" ht="17.399999999999999" x14ac:dyDescent="0.25">
      <c r="A20" s="141"/>
      <c r="B20" s="45" t="s">
        <v>160</v>
      </c>
      <c r="C20" s="38">
        <v>16</v>
      </c>
      <c r="D20" s="46" t="s">
        <v>165</v>
      </c>
      <c r="E20" s="39" t="s">
        <v>166</v>
      </c>
      <c r="F20" s="39" t="s">
        <v>62</v>
      </c>
      <c r="G20" s="40" t="s">
        <v>15</v>
      </c>
      <c r="H20" s="19"/>
      <c r="I20" s="20"/>
      <c r="J20" s="41">
        <v>500</v>
      </c>
      <c r="K20" s="139"/>
      <c r="L20" s="42">
        <f t="shared" si="1"/>
        <v>500</v>
      </c>
      <c r="M20" s="38"/>
      <c r="N20" s="124">
        <v>1</v>
      </c>
      <c r="O20" s="125">
        <f t="shared" si="0"/>
        <v>500</v>
      </c>
    </row>
    <row r="21" spans="1:15" ht="17.399999999999999" x14ac:dyDescent="0.25">
      <c r="A21" s="141"/>
      <c r="B21" s="45" t="s">
        <v>160</v>
      </c>
      <c r="C21" s="38">
        <v>17</v>
      </c>
      <c r="D21" s="46" t="s">
        <v>167</v>
      </c>
      <c r="E21" s="39" t="s">
        <v>168</v>
      </c>
      <c r="F21" s="39" t="s">
        <v>62</v>
      </c>
      <c r="G21" s="40" t="s">
        <v>15</v>
      </c>
      <c r="H21" s="19"/>
      <c r="I21" s="20"/>
      <c r="J21" s="41">
        <v>350</v>
      </c>
      <c r="K21" s="139"/>
      <c r="L21" s="42">
        <f t="shared" si="1"/>
        <v>350</v>
      </c>
      <c r="M21" s="38"/>
      <c r="N21" s="124">
        <v>1</v>
      </c>
      <c r="O21" s="125">
        <f t="shared" si="0"/>
        <v>350</v>
      </c>
    </row>
    <row r="22" spans="1:15" ht="17.399999999999999" x14ac:dyDescent="0.25">
      <c r="A22" s="141"/>
      <c r="B22" s="45" t="s">
        <v>160</v>
      </c>
      <c r="C22" s="38">
        <v>18</v>
      </c>
      <c r="D22" s="46" t="s">
        <v>169</v>
      </c>
      <c r="E22" s="39" t="s">
        <v>170</v>
      </c>
      <c r="F22" s="39" t="s">
        <v>62</v>
      </c>
      <c r="G22" s="40" t="s">
        <v>15</v>
      </c>
      <c r="H22" s="19"/>
      <c r="I22" s="20"/>
      <c r="J22" s="41">
        <v>750</v>
      </c>
      <c r="K22" s="139"/>
      <c r="L22" s="42">
        <f t="shared" si="1"/>
        <v>750</v>
      </c>
      <c r="M22" s="38"/>
      <c r="N22" s="124">
        <v>1</v>
      </c>
      <c r="O22" s="125">
        <f t="shared" si="0"/>
        <v>750</v>
      </c>
    </row>
    <row r="23" spans="1:15" ht="17.399999999999999" x14ac:dyDescent="0.25">
      <c r="A23" s="141"/>
      <c r="B23" s="45" t="s">
        <v>160</v>
      </c>
      <c r="C23" s="38">
        <v>19</v>
      </c>
      <c r="D23" s="46" t="s">
        <v>173</v>
      </c>
      <c r="E23" s="39" t="s">
        <v>174</v>
      </c>
      <c r="F23" s="39" t="s">
        <v>62</v>
      </c>
      <c r="G23" s="40" t="s">
        <v>15</v>
      </c>
      <c r="H23" s="19"/>
      <c r="I23" s="20"/>
      <c r="J23" s="41">
        <v>130</v>
      </c>
      <c r="K23" s="139"/>
      <c r="L23" s="42">
        <f t="shared" si="1"/>
        <v>130</v>
      </c>
      <c r="M23" s="38"/>
      <c r="N23" s="124">
        <v>1</v>
      </c>
      <c r="O23" s="125">
        <f t="shared" si="0"/>
        <v>130</v>
      </c>
    </row>
    <row r="24" spans="1:15" ht="17.399999999999999" x14ac:dyDescent="0.25">
      <c r="A24" s="141"/>
      <c r="B24" s="45" t="s">
        <v>160</v>
      </c>
      <c r="C24" s="38">
        <v>20</v>
      </c>
      <c r="D24" s="46" t="s">
        <v>179</v>
      </c>
      <c r="E24" s="39" t="s">
        <v>180</v>
      </c>
      <c r="F24" s="39" t="s">
        <v>62</v>
      </c>
      <c r="G24" s="40" t="s">
        <v>15</v>
      </c>
      <c r="H24" s="19"/>
      <c r="I24" s="20"/>
      <c r="J24" s="41">
        <v>380</v>
      </c>
      <c r="K24" s="139"/>
      <c r="L24" s="42">
        <f t="shared" si="1"/>
        <v>380</v>
      </c>
      <c r="M24" s="38"/>
      <c r="N24" s="124">
        <v>1</v>
      </c>
      <c r="O24" s="125">
        <f t="shared" si="0"/>
        <v>380</v>
      </c>
    </row>
    <row r="25" spans="1:15" ht="17.399999999999999" x14ac:dyDescent="0.25">
      <c r="A25" s="141"/>
      <c r="B25" s="45" t="s">
        <v>160</v>
      </c>
      <c r="C25" s="38">
        <v>21</v>
      </c>
      <c r="D25" s="46" t="s">
        <v>181</v>
      </c>
      <c r="E25" s="39" t="s">
        <v>182</v>
      </c>
      <c r="F25" s="39" t="s">
        <v>62</v>
      </c>
      <c r="G25" s="40" t="s">
        <v>15</v>
      </c>
      <c r="H25" s="19"/>
      <c r="I25" s="20"/>
      <c r="J25" s="41">
        <v>500</v>
      </c>
      <c r="K25" s="139"/>
      <c r="L25" s="42">
        <f t="shared" si="1"/>
        <v>500</v>
      </c>
      <c r="M25" s="38"/>
      <c r="N25" s="124">
        <v>1</v>
      </c>
      <c r="O25" s="125">
        <f t="shared" si="0"/>
        <v>500</v>
      </c>
    </row>
    <row r="26" spans="1:15" ht="17.399999999999999" x14ac:dyDescent="0.25">
      <c r="A26" s="141"/>
      <c r="B26" s="45" t="s">
        <v>160</v>
      </c>
      <c r="C26" s="38">
        <v>22</v>
      </c>
      <c r="D26" s="46" t="s">
        <v>183</v>
      </c>
      <c r="E26" s="39" t="s">
        <v>184</v>
      </c>
      <c r="F26" s="39" t="s">
        <v>62</v>
      </c>
      <c r="G26" s="40" t="s">
        <v>15</v>
      </c>
      <c r="H26" s="19"/>
      <c r="I26" s="20"/>
      <c r="J26" s="41">
        <v>480</v>
      </c>
      <c r="K26" s="139"/>
      <c r="L26" s="42">
        <f t="shared" si="1"/>
        <v>480</v>
      </c>
      <c r="M26" s="38"/>
      <c r="N26" s="124">
        <v>1</v>
      </c>
      <c r="O26" s="125">
        <f t="shared" si="0"/>
        <v>480</v>
      </c>
    </row>
    <row r="27" spans="1:15" ht="17.399999999999999" x14ac:dyDescent="0.25">
      <c r="A27" s="141"/>
      <c r="B27" s="45" t="s">
        <v>160</v>
      </c>
      <c r="C27" s="38">
        <v>23</v>
      </c>
      <c r="D27" s="46" t="s">
        <v>189</v>
      </c>
      <c r="E27" s="39" t="s">
        <v>190</v>
      </c>
      <c r="F27" s="39" t="s">
        <v>62</v>
      </c>
      <c r="G27" s="40" t="s">
        <v>15</v>
      </c>
      <c r="H27" s="19"/>
      <c r="I27" s="20"/>
      <c r="J27" s="41">
        <v>220</v>
      </c>
      <c r="K27" s="139"/>
      <c r="L27" s="42">
        <f t="shared" si="1"/>
        <v>220</v>
      </c>
      <c r="M27" s="38"/>
      <c r="N27" s="124">
        <v>1</v>
      </c>
      <c r="O27" s="125">
        <f t="shared" si="0"/>
        <v>220</v>
      </c>
    </row>
    <row r="28" spans="1:15" ht="17.399999999999999" x14ac:dyDescent="0.25">
      <c r="A28" s="141"/>
      <c r="B28" s="45" t="s">
        <v>160</v>
      </c>
      <c r="C28" s="38">
        <v>24</v>
      </c>
      <c r="D28" s="46" t="s">
        <v>228</v>
      </c>
      <c r="E28" s="39" t="s">
        <v>229</v>
      </c>
      <c r="F28" s="39" t="s">
        <v>62</v>
      </c>
      <c r="G28" s="40" t="s">
        <v>15</v>
      </c>
      <c r="H28" s="19"/>
      <c r="I28" s="20"/>
      <c r="J28" s="41">
        <v>135</v>
      </c>
      <c r="K28" s="139"/>
      <c r="L28" s="42">
        <f t="shared" si="1"/>
        <v>135</v>
      </c>
      <c r="M28" s="38"/>
      <c r="N28" s="124">
        <v>1</v>
      </c>
      <c r="O28" s="125">
        <f t="shared" si="0"/>
        <v>135</v>
      </c>
    </row>
    <row r="29" spans="1:15" ht="17.399999999999999" x14ac:dyDescent="0.25">
      <c r="A29" s="141"/>
      <c r="B29" s="45" t="s">
        <v>160</v>
      </c>
      <c r="C29" s="38">
        <v>25</v>
      </c>
      <c r="D29" s="46" t="s">
        <v>230</v>
      </c>
      <c r="E29" s="39" t="s">
        <v>231</v>
      </c>
      <c r="F29" s="39" t="s">
        <v>62</v>
      </c>
      <c r="G29" s="40" t="s">
        <v>15</v>
      </c>
      <c r="H29" s="19"/>
      <c r="I29" s="20"/>
      <c r="J29" s="41">
        <v>150</v>
      </c>
      <c r="K29" s="139"/>
      <c r="L29" s="42">
        <f t="shared" si="1"/>
        <v>150</v>
      </c>
      <c r="M29" s="38"/>
      <c r="N29" s="124">
        <v>1</v>
      </c>
      <c r="O29" s="125">
        <f t="shared" si="0"/>
        <v>150</v>
      </c>
    </row>
    <row r="30" spans="1:15" ht="17.399999999999999" x14ac:dyDescent="0.25">
      <c r="A30" s="141"/>
      <c r="B30" s="45" t="s">
        <v>160</v>
      </c>
      <c r="C30" s="38">
        <v>26</v>
      </c>
      <c r="D30" s="46" t="s">
        <v>232</v>
      </c>
      <c r="E30" s="39" t="s">
        <v>233</v>
      </c>
      <c r="F30" s="39" t="s">
        <v>62</v>
      </c>
      <c r="G30" s="40" t="s">
        <v>15</v>
      </c>
      <c r="H30" s="19"/>
      <c r="I30" s="20"/>
      <c r="J30" s="41">
        <v>175</v>
      </c>
      <c r="K30" s="139"/>
      <c r="L30" s="42">
        <f t="shared" si="1"/>
        <v>175</v>
      </c>
      <c r="M30" s="38"/>
      <c r="N30" s="124">
        <v>1</v>
      </c>
      <c r="O30" s="125">
        <f t="shared" si="0"/>
        <v>175</v>
      </c>
    </row>
    <row r="31" spans="1:15" ht="17.399999999999999" x14ac:dyDescent="0.25">
      <c r="A31" s="141"/>
      <c r="B31" s="45" t="s">
        <v>160</v>
      </c>
      <c r="C31" s="38">
        <v>27</v>
      </c>
      <c r="D31" s="46" t="s">
        <v>234</v>
      </c>
      <c r="E31" s="39" t="s">
        <v>235</v>
      </c>
      <c r="F31" s="39" t="s">
        <v>62</v>
      </c>
      <c r="G31" s="40" t="s">
        <v>15</v>
      </c>
      <c r="H31" s="19"/>
      <c r="I31" s="20"/>
      <c r="J31" s="41">
        <v>650</v>
      </c>
      <c r="K31" s="139"/>
      <c r="L31" s="42">
        <f t="shared" si="1"/>
        <v>650</v>
      </c>
      <c r="M31" s="38"/>
      <c r="N31" s="124">
        <v>1</v>
      </c>
      <c r="O31" s="125">
        <f t="shared" si="0"/>
        <v>650</v>
      </c>
    </row>
    <row r="32" spans="1:15" ht="17.399999999999999" x14ac:dyDescent="0.25">
      <c r="A32" s="141"/>
      <c r="B32" s="45" t="s">
        <v>262</v>
      </c>
      <c r="C32" s="38">
        <v>28</v>
      </c>
      <c r="D32" s="46" t="s">
        <v>265</v>
      </c>
      <c r="E32" s="39" t="s">
        <v>266</v>
      </c>
      <c r="F32" s="39"/>
      <c r="G32" s="40" t="s">
        <v>15</v>
      </c>
      <c r="H32" s="19"/>
      <c r="I32" s="20"/>
      <c r="J32" s="41">
        <v>5500</v>
      </c>
      <c r="K32" s="139"/>
      <c r="L32" s="42">
        <f t="shared" si="1"/>
        <v>5500</v>
      </c>
      <c r="M32" s="38"/>
      <c r="N32" s="124">
        <v>1</v>
      </c>
      <c r="O32" s="125">
        <f t="shared" si="0"/>
        <v>5500</v>
      </c>
    </row>
    <row r="33" spans="1:15" ht="17.399999999999999" x14ac:dyDescent="0.25">
      <c r="A33" s="141"/>
      <c r="B33" s="45" t="s">
        <v>271</v>
      </c>
      <c r="C33" s="38">
        <v>29</v>
      </c>
      <c r="D33" s="46" t="s">
        <v>300</v>
      </c>
      <c r="E33" s="47" t="s">
        <v>584</v>
      </c>
      <c r="F33" s="39"/>
      <c r="G33" s="40" t="s">
        <v>15</v>
      </c>
      <c r="H33" s="19"/>
      <c r="I33" s="19"/>
      <c r="J33" s="41">
        <v>350</v>
      </c>
      <c r="K33" s="139"/>
      <c r="L33" s="42">
        <f t="shared" si="1"/>
        <v>350</v>
      </c>
      <c r="M33" s="38"/>
      <c r="N33" s="124">
        <v>1</v>
      </c>
      <c r="O33" s="125">
        <f t="shared" si="0"/>
        <v>350</v>
      </c>
    </row>
    <row r="34" spans="1:15" ht="17.399999999999999" x14ac:dyDescent="0.25">
      <c r="A34" s="141"/>
      <c r="B34" s="45" t="s">
        <v>271</v>
      </c>
      <c r="C34" s="38">
        <v>30</v>
      </c>
      <c r="D34" s="46" t="s">
        <v>301</v>
      </c>
      <c r="E34" s="39" t="s">
        <v>302</v>
      </c>
      <c r="F34" s="48"/>
      <c r="G34" s="40" t="s">
        <v>303</v>
      </c>
      <c r="H34" s="19"/>
      <c r="I34" s="20"/>
      <c r="J34" s="41">
        <v>7</v>
      </c>
      <c r="K34" s="139"/>
      <c r="L34" s="42">
        <f t="shared" si="1"/>
        <v>7</v>
      </c>
      <c r="M34" s="38"/>
      <c r="N34" s="124">
        <v>1</v>
      </c>
      <c r="O34" s="125">
        <f t="shared" si="0"/>
        <v>7</v>
      </c>
    </row>
    <row r="35" spans="1:15" ht="17.399999999999999" x14ac:dyDescent="0.25">
      <c r="A35" s="141"/>
      <c r="B35" s="45" t="s">
        <v>271</v>
      </c>
      <c r="C35" s="38">
        <v>31</v>
      </c>
      <c r="D35" s="46" t="s">
        <v>304</v>
      </c>
      <c r="E35" s="39" t="s">
        <v>305</v>
      </c>
      <c r="F35" s="48"/>
      <c r="G35" s="40" t="s">
        <v>303</v>
      </c>
      <c r="H35" s="19"/>
      <c r="I35" s="20"/>
      <c r="J35" s="41">
        <v>8</v>
      </c>
      <c r="K35" s="139"/>
      <c r="L35" s="42">
        <f t="shared" si="1"/>
        <v>8</v>
      </c>
      <c r="M35" s="38"/>
      <c r="N35" s="124">
        <v>1</v>
      </c>
      <c r="O35" s="125">
        <f t="shared" si="0"/>
        <v>8</v>
      </c>
    </row>
    <row r="36" spans="1:15" ht="17.399999999999999" x14ac:dyDescent="0.25">
      <c r="A36" s="141"/>
      <c r="B36" s="45" t="s">
        <v>271</v>
      </c>
      <c r="C36" s="38">
        <v>32</v>
      </c>
      <c r="D36" s="46" t="s">
        <v>306</v>
      </c>
      <c r="E36" s="39" t="s">
        <v>307</v>
      </c>
      <c r="F36" s="48"/>
      <c r="G36" s="40" t="s">
        <v>303</v>
      </c>
      <c r="H36" s="19"/>
      <c r="I36" s="20"/>
      <c r="J36" s="41">
        <v>8</v>
      </c>
      <c r="K36" s="139"/>
      <c r="L36" s="42">
        <f t="shared" si="1"/>
        <v>8</v>
      </c>
      <c r="M36" s="38"/>
      <c r="N36" s="124">
        <v>1</v>
      </c>
      <c r="O36" s="125">
        <f t="shared" si="0"/>
        <v>8</v>
      </c>
    </row>
    <row r="37" spans="1:15" ht="17.399999999999999" x14ac:dyDescent="0.25">
      <c r="A37" s="141"/>
      <c r="B37" s="45" t="s">
        <v>271</v>
      </c>
      <c r="C37" s="38">
        <v>33</v>
      </c>
      <c r="D37" s="46" t="s">
        <v>308</v>
      </c>
      <c r="E37" s="39" t="s">
        <v>309</v>
      </c>
      <c r="F37" s="48"/>
      <c r="G37" s="40" t="s">
        <v>303</v>
      </c>
      <c r="H37" s="19"/>
      <c r="I37" s="20"/>
      <c r="J37" s="41">
        <v>8</v>
      </c>
      <c r="K37" s="139"/>
      <c r="L37" s="42">
        <f t="shared" si="1"/>
        <v>8</v>
      </c>
      <c r="M37" s="38"/>
      <c r="N37" s="124">
        <v>1</v>
      </c>
      <c r="O37" s="125">
        <f t="shared" si="0"/>
        <v>8</v>
      </c>
    </row>
    <row r="38" spans="1:15" ht="17.399999999999999" x14ac:dyDescent="0.25">
      <c r="A38" s="141"/>
      <c r="B38" s="45" t="s">
        <v>271</v>
      </c>
      <c r="C38" s="38">
        <v>34</v>
      </c>
      <c r="D38" s="46" t="s">
        <v>316</v>
      </c>
      <c r="E38" s="39" t="s">
        <v>317</v>
      </c>
      <c r="F38" s="48"/>
      <c r="G38" s="40" t="s">
        <v>15</v>
      </c>
      <c r="H38" s="19"/>
      <c r="I38" s="20"/>
      <c r="J38" s="41">
        <v>50</v>
      </c>
      <c r="K38" s="139"/>
      <c r="L38" s="42">
        <f t="shared" si="1"/>
        <v>50</v>
      </c>
      <c r="M38" s="38"/>
      <c r="N38" s="124">
        <v>1</v>
      </c>
      <c r="O38" s="125">
        <f t="shared" si="0"/>
        <v>50</v>
      </c>
    </row>
    <row r="39" spans="1:15" ht="17.399999999999999" x14ac:dyDescent="0.25">
      <c r="A39" s="141"/>
      <c r="B39" s="45" t="s">
        <v>271</v>
      </c>
      <c r="C39" s="38">
        <v>35</v>
      </c>
      <c r="D39" s="46" t="s">
        <v>318</v>
      </c>
      <c r="E39" s="39" t="s">
        <v>319</v>
      </c>
      <c r="F39" s="48" t="s">
        <v>320</v>
      </c>
      <c r="G39" s="40" t="s">
        <v>303</v>
      </c>
      <c r="H39" s="19"/>
      <c r="I39" s="20"/>
      <c r="J39" s="41">
        <v>7</v>
      </c>
      <c r="K39" s="139"/>
      <c r="L39" s="42">
        <f t="shared" si="1"/>
        <v>7</v>
      </c>
      <c r="M39" s="38"/>
      <c r="N39" s="124">
        <v>1</v>
      </c>
      <c r="O39" s="125">
        <f t="shared" si="0"/>
        <v>7</v>
      </c>
    </row>
    <row r="40" spans="1:15" ht="17.399999999999999" x14ac:dyDescent="0.25">
      <c r="A40" s="141"/>
      <c r="B40" s="45" t="s">
        <v>359</v>
      </c>
      <c r="C40" s="38">
        <v>36</v>
      </c>
      <c r="D40" s="46" t="s">
        <v>355</v>
      </c>
      <c r="E40" s="39" t="s">
        <v>356</v>
      </c>
      <c r="F40" s="48"/>
      <c r="G40" s="40" t="s">
        <v>15</v>
      </c>
      <c r="H40" s="19"/>
      <c r="I40" s="20"/>
      <c r="J40" s="41">
        <v>7000</v>
      </c>
      <c r="K40" s="139"/>
      <c r="L40" s="42">
        <f t="shared" si="1"/>
        <v>7000</v>
      </c>
      <c r="M40" s="38"/>
      <c r="N40" s="124">
        <v>1</v>
      </c>
      <c r="O40" s="125">
        <f t="shared" si="0"/>
        <v>7000</v>
      </c>
    </row>
    <row r="41" spans="1:15" ht="17.399999999999999" x14ac:dyDescent="0.25">
      <c r="A41" s="141"/>
      <c r="B41" s="45" t="s">
        <v>359</v>
      </c>
      <c r="C41" s="38">
        <v>37</v>
      </c>
      <c r="D41" s="46" t="s">
        <v>360</v>
      </c>
      <c r="E41" s="39" t="s">
        <v>361</v>
      </c>
      <c r="F41" s="48"/>
      <c r="G41" s="40" t="s">
        <v>15</v>
      </c>
      <c r="H41" s="19"/>
      <c r="I41" s="20"/>
      <c r="J41" s="41">
        <v>2700</v>
      </c>
      <c r="K41" s="139"/>
      <c r="L41" s="42">
        <f t="shared" si="1"/>
        <v>2700</v>
      </c>
      <c r="M41" s="38"/>
      <c r="N41" s="124">
        <v>1</v>
      </c>
      <c r="O41" s="125">
        <f t="shared" si="0"/>
        <v>2700</v>
      </c>
    </row>
    <row r="42" spans="1:15" ht="17.399999999999999" x14ac:dyDescent="0.25">
      <c r="A42" s="141"/>
      <c r="B42" s="45" t="s">
        <v>359</v>
      </c>
      <c r="C42" s="38">
        <v>38</v>
      </c>
      <c r="D42" s="46" t="s">
        <v>362</v>
      </c>
      <c r="E42" s="39" t="s">
        <v>363</v>
      </c>
      <c r="F42" s="48"/>
      <c r="G42" s="40" t="s">
        <v>15</v>
      </c>
      <c r="H42" s="19"/>
      <c r="I42" s="20"/>
      <c r="J42" s="41">
        <v>2400</v>
      </c>
      <c r="K42" s="139"/>
      <c r="L42" s="42">
        <f t="shared" si="1"/>
        <v>2400</v>
      </c>
      <c r="M42" s="38"/>
      <c r="N42" s="124">
        <v>1</v>
      </c>
      <c r="O42" s="125">
        <f t="shared" si="0"/>
        <v>2400</v>
      </c>
    </row>
    <row r="43" spans="1:15" ht="17.399999999999999" x14ac:dyDescent="0.25">
      <c r="A43" s="141"/>
      <c r="B43" s="45" t="s">
        <v>359</v>
      </c>
      <c r="C43" s="38">
        <v>39</v>
      </c>
      <c r="D43" s="46" t="s">
        <v>364</v>
      </c>
      <c r="E43" s="39" t="s">
        <v>365</v>
      </c>
      <c r="F43" s="48"/>
      <c r="G43" s="40" t="s">
        <v>15</v>
      </c>
      <c r="H43" s="19"/>
      <c r="I43" s="20"/>
      <c r="J43" s="41">
        <v>45</v>
      </c>
      <c r="K43" s="139"/>
      <c r="L43" s="42">
        <f t="shared" si="1"/>
        <v>45</v>
      </c>
      <c r="M43" s="38"/>
      <c r="N43" s="124">
        <v>1</v>
      </c>
      <c r="O43" s="125">
        <f t="shared" si="0"/>
        <v>45</v>
      </c>
    </row>
    <row r="44" spans="1:15" ht="17.399999999999999" x14ac:dyDescent="0.25">
      <c r="A44" s="141"/>
      <c r="B44" s="45" t="s">
        <v>359</v>
      </c>
      <c r="C44" s="38">
        <v>40</v>
      </c>
      <c r="D44" s="46" t="s">
        <v>366</v>
      </c>
      <c r="E44" s="39" t="s">
        <v>367</v>
      </c>
      <c r="F44" s="48"/>
      <c r="G44" s="40" t="s">
        <v>15</v>
      </c>
      <c r="H44" s="19"/>
      <c r="I44" s="20"/>
      <c r="J44" s="41">
        <v>50</v>
      </c>
      <c r="K44" s="139"/>
      <c r="L44" s="42">
        <f t="shared" si="1"/>
        <v>50</v>
      </c>
      <c r="M44" s="38"/>
      <c r="N44" s="124">
        <v>1</v>
      </c>
      <c r="O44" s="125">
        <f t="shared" si="0"/>
        <v>50</v>
      </c>
    </row>
    <row r="45" spans="1:15" ht="17.399999999999999" x14ac:dyDescent="0.25">
      <c r="A45" s="141"/>
      <c r="B45" s="45" t="s">
        <v>372</v>
      </c>
      <c r="C45" s="38">
        <v>41</v>
      </c>
      <c r="D45" s="46" t="s">
        <v>373</v>
      </c>
      <c r="E45" s="39" t="s">
        <v>374</v>
      </c>
      <c r="F45" s="48"/>
      <c r="G45" s="40" t="s">
        <v>303</v>
      </c>
      <c r="H45" s="19"/>
      <c r="I45" s="20"/>
      <c r="J45" s="41">
        <v>13</v>
      </c>
      <c r="K45" s="139"/>
      <c r="L45" s="42">
        <f t="shared" si="1"/>
        <v>13</v>
      </c>
      <c r="M45" s="38"/>
      <c r="N45" s="124">
        <v>1</v>
      </c>
      <c r="O45" s="125">
        <f t="shared" si="0"/>
        <v>13</v>
      </c>
    </row>
    <row r="46" spans="1:15" ht="17.399999999999999" x14ac:dyDescent="0.25">
      <c r="A46" s="141"/>
      <c r="B46" s="45" t="s">
        <v>372</v>
      </c>
      <c r="C46" s="38">
        <v>42</v>
      </c>
      <c r="D46" s="46" t="s">
        <v>381</v>
      </c>
      <c r="E46" s="39" t="s">
        <v>382</v>
      </c>
      <c r="F46" s="48"/>
      <c r="G46" s="40" t="s">
        <v>303</v>
      </c>
      <c r="H46" s="19"/>
      <c r="I46" s="20"/>
      <c r="J46" s="41">
        <v>22</v>
      </c>
      <c r="K46" s="139"/>
      <c r="L46" s="42">
        <f t="shared" si="1"/>
        <v>22</v>
      </c>
      <c r="M46" s="38"/>
      <c r="N46" s="124">
        <v>1</v>
      </c>
      <c r="O46" s="125">
        <f t="shared" si="0"/>
        <v>22</v>
      </c>
    </row>
    <row r="47" spans="1:15" ht="17.399999999999999" x14ac:dyDescent="0.25">
      <c r="A47" s="141"/>
      <c r="B47" s="45" t="s">
        <v>452</v>
      </c>
      <c r="C47" s="38">
        <v>43</v>
      </c>
      <c r="D47" s="46" t="s">
        <v>464</v>
      </c>
      <c r="E47" s="39" t="s">
        <v>465</v>
      </c>
      <c r="F47" s="48"/>
      <c r="G47" s="40" t="s">
        <v>15</v>
      </c>
      <c r="H47" s="19"/>
      <c r="I47" s="20"/>
      <c r="J47" s="41">
        <v>2800</v>
      </c>
      <c r="K47" s="139"/>
      <c r="L47" s="42">
        <f t="shared" si="1"/>
        <v>2800</v>
      </c>
      <c r="M47" s="38"/>
      <c r="N47" s="124">
        <v>1</v>
      </c>
      <c r="O47" s="125">
        <f t="shared" si="0"/>
        <v>2800</v>
      </c>
    </row>
    <row r="48" spans="1:15" ht="17.399999999999999" x14ac:dyDescent="0.25">
      <c r="A48" s="141"/>
      <c r="B48" s="45" t="s">
        <v>526</v>
      </c>
      <c r="C48" s="38">
        <v>44</v>
      </c>
      <c r="D48" s="46" t="s">
        <v>527</v>
      </c>
      <c r="E48" s="39" t="s">
        <v>528</v>
      </c>
      <c r="F48" s="49" t="s">
        <v>529</v>
      </c>
      <c r="G48" s="40" t="s">
        <v>15</v>
      </c>
      <c r="H48" s="19"/>
      <c r="I48" s="20"/>
      <c r="J48" s="41">
        <v>50000</v>
      </c>
      <c r="K48" s="139"/>
      <c r="L48" s="42">
        <f t="shared" si="1"/>
        <v>50000</v>
      </c>
      <c r="M48" s="38"/>
      <c r="N48" s="124">
        <v>1</v>
      </c>
      <c r="O48" s="125">
        <f t="shared" si="0"/>
        <v>50000</v>
      </c>
    </row>
    <row r="49" spans="1:15" ht="17.399999999999999" x14ac:dyDescent="0.25">
      <c r="A49" s="141"/>
      <c r="B49" s="50" t="s">
        <v>530</v>
      </c>
      <c r="C49" s="38">
        <v>45</v>
      </c>
      <c r="D49" s="46" t="s">
        <v>531</v>
      </c>
      <c r="E49" s="51" t="s">
        <v>532</v>
      </c>
      <c r="F49" s="48" t="s">
        <v>533</v>
      </c>
      <c r="G49" s="40" t="s">
        <v>15</v>
      </c>
      <c r="H49" s="19"/>
      <c r="I49" s="20"/>
      <c r="J49" s="41">
        <v>11000</v>
      </c>
      <c r="K49" s="139"/>
      <c r="L49" s="42">
        <f t="shared" si="1"/>
        <v>11000</v>
      </c>
      <c r="M49" s="38"/>
      <c r="N49" s="124">
        <v>1</v>
      </c>
      <c r="O49" s="125">
        <f t="shared" si="0"/>
        <v>11000</v>
      </c>
    </row>
    <row r="50" spans="1:15" ht="30.6" thickBot="1" x14ac:dyDescent="0.3">
      <c r="A50" s="142"/>
      <c r="B50" s="52" t="s">
        <v>545</v>
      </c>
      <c r="C50" s="38">
        <v>46</v>
      </c>
      <c r="D50" s="53"/>
      <c r="E50" s="54" t="s">
        <v>553</v>
      </c>
      <c r="F50" s="54" t="s">
        <v>554</v>
      </c>
      <c r="G50" s="55" t="s">
        <v>555</v>
      </c>
      <c r="H50" s="19"/>
      <c r="I50" s="20"/>
      <c r="J50" s="23">
        <v>0.15</v>
      </c>
      <c r="K50" s="139"/>
      <c r="L50" s="115">
        <f t="shared" si="1"/>
        <v>0.15</v>
      </c>
      <c r="M50" s="9"/>
      <c r="N50" s="124">
        <v>1</v>
      </c>
      <c r="O50" s="126"/>
    </row>
    <row r="51" spans="1:15" ht="17.399999999999999" x14ac:dyDescent="0.25">
      <c r="A51" s="146" t="s">
        <v>569</v>
      </c>
      <c r="B51" s="57" t="s">
        <v>13</v>
      </c>
      <c r="C51" s="38">
        <v>47</v>
      </c>
      <c r="D51" s="58">
        <v>2.14</v>
      </c>
      <c r="E51" s="59" t="s">
        <v>29</v>
      </c>
      <c r="F51" s="59"/>
      <c r="G51" s="60" t="s">
        <v>15</v>
      </c>
      <c r="H51" s="19"/>
      <c r="I51" s="20"/>
      <c r="J51" s="61">
        <v>850</v>
      </c>
      <c r="K51" s="139">
        <v>0</v>
      </c>
      <c r="L51" s="62">
        <f>J51-(J51*$K$51)</f>
        <v>850</v>
      </c>
      <c r="M51" s="58"/>
      <c r="N51" s="124">
        <v>1</v>
      </c>
      <c r="O51" s="127">
        <f t="shared" ref="O51:O97" si="2">L51*N51</f>
        <v>850</v>
      </c>
    </row>
    <row r="52" spans="1:15" ht="17.399999999999999" x14ac:dyDescent="0.25">
      <c r="A52" s="147"/>
      <c r="B52" s="63" t="s">
        <v>46</v>
      </c>
      <c r="C52" s="38">
        <v>48</v>
      </c>
      <c r="D52" s="64">
        <v>3.1</v>
      </c>
      <c r="E52" s="65" t="s">
        <v>40</v>
      </c>
      <c r="F52" s="65" t="s">
        <v>15</v>
      </c>
      <c r="G52" s="66" t="s">
        <v>15</v>
      </c>
      <c r="H52" s="19"/>
      <c r="I52" s="20"/>
      <c r="J52" s="67">
        <v>10000</v>
      </c>
      <c r="K52" s="139"/>
      <c r="L52" s="68">
        <f>J52-(J52*$K$51)</f>
        <v>10000</v>
      </c>
      <c r="M52" s="64"/>
      <c r="N52" s="124">
        <v>1</v>
      </c>
      <c r="O52" s="127">
        <f t="shared" si="2"/>
        <v>10000</v>
      </c>
    </row>
    <row r="53" spans="1:15" ht="45" x14ac:dyDescent="0.25">
      <c r="A53" s="147"/>
      <c r="B53" s="63" t="s">
        <v>46</v>
      </c>
      <c r="C53" s="38">
        <v>49</v>
      </c>
      <c r="D53" s="64">
        <v>3.2</v>
      </c>
      <c r="E53" s="69" t="s">
        <v>41</v>
      </c>
      <c r="F53" s="65" t="s">
        <v>42</v>
      </c>
      <c r="G53" s="66" t="s">
        <v>15</v>
      </c>
      <c r="H53" s="19"/>
      <c r="I53" s="20"/>
      <c r="J53" s="67">
        <v>810</v>
      </c>
      <c r="K53" s="139"/>
      <c r="L53" s="68">
        <f t="shared" ref="L53:L97" si="3">J53-(J53*$K$51)</f>
        <v>810</v>
      </c>
      <c r="M53" s="64"/>
      <c r="N53" s="124">
        <v>1</v>
      </c>
      <c r="O53" s="127">
        <f t="shared" si="2"/>
        <v>810</v>
      </c>
    </row>
    <row r="54" spans="1:15" ht="17.399999999999999" x14ac:dyDescent="0.25">
      <c r="A54" s="147"/>
      <c r="B54" s="63" t="s">
        <v>46</v>
      </c>
      <c r="C54" s="38">
        <v>50</v>
      </c>
      <c r="D54" s="64">
        <v>3.3</v>
      </c>
      <c r="E54" s="69" t="s">
        <v>45</v>
      </c>
      <c r="F54" s="65"/>
      <c r="G54" s="66" t="s">
        <v>15</v>
      </c>
      <c r="H54" s="19"/>
      <c r="I54" s="20"/>
      <c r="J54" s="67">
        <v>1750</v>
      </c>
      <c r="K54" s="139"/>
      <c r="L54" s="68">
        <f t="shared" si="3"/>
        <v>1750</v>
      </c>
      <c r="M54" s="64"/>
      <c r="N54" s="124">
        <v>1</v>
      </c>
      <c r="O54" s="127">
        <f t="shared" si="2"/>
        <v>1750</v>
      </c>
    </row>
    <row r="55" spans="1:15" ht="17.399999999999999" x14ac:dyDescent="0.25">
      <c r="A55" s="147"/>
      <c r="B55" s="70" t="s">
        <v>65</v>
      </c>
      <c r="C55" s="38">
        <v>51</v>
      </c>
      <c r="D55" s="71" t="s">
        <v>82</v>
      </c>
      <c r="E55" s="72" t="s">
        <v>83</v>
      </c>
      <c r="F55" s="65" t="s">
        <v>62</v>
      </c>
      <c r="G55" s="66" t="s">
        <v>15</v>
      </c>
      <c r="H55" s="19"/>
      <c r="I55" s="20"/>
      <c r="J55" s="67">
        <v>11000</v>
      </c>
      <c r="K55" s="139"/>
      <c r="L55" s="68">
        <f t="shared" si="3"/>
        <v>11000</v>
      </c>
      <c r="M55" s="64"/>
      <c r="N55" s="124">
        <v>1</v>
      </c>
      <c r="O55" s="127">
        <f t="shared" si="2"/>
        <v>11000</v>
      </c>
    </row>
    <row r="56" spans="1:15" ht="17.399999999999999" x14ac:dyDescent="0.25">
      <c r="A56" s="147"/>
      <c r="B56" s="70" t="s">
        <v>65</v>
      </c>
      <c r="C56" s="38">
        <v>52</v>
      </c>
      <c r="D56" s="71" t="s">
        <v>84</v>
      </c>
      <c r="E56" s="72" t="s">
        <v>85</v>
      </c>
      <c r="F56" s="65" t="s">
        <v>62</v>
      </c>
      <c r="G56" s="66" t="s">
        <v>15</v>
      </c>
      <c r="H56" s="19"/>
      <c r="I56" s="20"/>
      <c r="J56" s="67">
        <v>9000</v>
      </c>
      <c r="K56" s="139"/>
      <c r="L56" s="68">
        <f t="shared" si="3"/>
        <v>9000</v>
      </c>
      <c r="M56" s="64"/>
      <c r="N56" s="124">
        <v>1</v>
      </c>
      <c r="O56" s="127">
        <f t="shared" si="2"/>
        <v>9000</v>
      </c>
    </row>
    <row r="57" spans="1:15" ht="17.399999999999999" x14ac:dyDescent="0.25">
      <c r="A57" s="147"/>
      <c r="B57" s="70" t="s">
        <v>65</v>
      </c>
      <c r="C57" s="38">
        <v>53</v>
      </c>
      <c r="D57" s="71" t="s">
        <v>96</v>
      </c>
      <c r="E57" s="65" t="s">
        <v>97</v>
      </c>
      <c r="F57" s="65" t="s">
        <v>62</v>
      </c>
      <c r="G57" s="66" t="s">
        <v>15</v>
      </c>
      <c r="H57" s="19"/>
      <c r="I57" s="20"/>
      <c r="J57" s="67">
        <v>2600</v>
      </c>
      <c r="K57" s="139"/>
      <c r="L57" s="68">
        <f t="shared" si="3"/>
        <v>2600</v>
      </c>
      <c r="M57" s="64"/>
      <c r="N57" s="124">
        <v>1</v>
      </c>
      <c r="O57" s="127">
        <f t="shared" si="2"/>
        <v>2600</v>
      </c>
    </row>
    <row r="58" spans="1:15" ht="17.399999999999999" x14ac:dyDescent="0.25">
      <c r="A58" s="147"/>
      <c r="B58" s="70" t="s">
        <v>65</v>
      </c>
      <c r="C58" s="38">
        <v>54</v>
      </c>
      <c r="D58" s="71" t="s">
        <v>98</v>
      </c>
      <c r="E58" s="65" t="s">
        <v>99</v>
      </c>
      <c r="F58" s="65" t="s">
        <v>62</v>
      </c>
      <c r="G58" s="66" t="s">
        <v>15</v>
      </c>
      <c r="H58" s="19"/>
      <c r="I58" s="20"/>
      <c r="J58" s="67">
        <v>280</v>
      </c>
      <c r="K58" s="139"/>
      <c r="L58" s="68">
        <f t="shared" si="3"/>
        <v>280</v>
      </c>
      <c r="M58" s="64"/>
      <c r="N58" s="124">
        <v>1</v>
      </c>
      <c r="O58" s="127">
        <f t="shared" si="2"/>
        <v>280</v>
      </c>
    </row>
    <row r="59" spans="1:15" ht="17.399999999999999" x14ac:dyDescent="0.25">
      <c r="A59" s="147"/>
      <c r="B59" s="70" t="s">
        <v>65</v>
      </c>
      <c r="C59" s="38">
        <v>55</v>
      </c>
      <c r="D59" s="71" t="s">
        <v>100</v>
      </c>
      <c r="E59" s="65" t="s">
        <v>101</v>
      </c>
      <c r="F59" s="65" t="s">
        <v>62</v>
      </c>
      <c r="G59" s="66" t="s">
        <v>15</v>
      </c>
      <c r="H59" s="19"/>
      <c r="I59" s="20"/>
      <c r="J59" s="67">
        <v>500</v>
      </c>
      <c r="K59" s="139"/>
      <c r="L59" s="68">
        <f t="shared" si="3"/>
        <v>500</v>
      </c>
      <c r="M59" s="64"/>
      <c r="N59" s="124">
        <v>1</v>
      </c>
      <c r="O59" s="127">
        <f t="shared" si="2"/>
        <v>500</v>
      </c>
    </row>
    <row r="60" spans="1:15" ht="17.399999999999999" x14ac:dyDescent="0.25">
      <c r="A60" s="147"/>
      <c r="B60" s="70" t="s">
        <v>65</v>
      </c>
      <c r="C60" s="38">
        <v>56</v>
      </c>
      <c r="D60" s="71" t="s">
        <v>106</v>
      </c>
      <c r="E60" s="65" t="s">
        <v>107</v>
      </c>
      <c r="F60" s="65" t="s">
        <v>62</v>
      </c>
      <c r="G60" s="66" t="s">
        <v>15</v>
      </c>
      <c r="H60" s="19"/>
      <c r="I60" s="20"/>
      <c r="J60" s="67">
        <v>250</v>
      </c>
      <c r="K60" s="139"/>
      <c r="L60" s="68">
        <f t="shared" si="3"/>
        <v>250</v>
      </c>
      <c r="M60" s="64"/>
      <c r="N60" s="124">
        <v>1</v>
      </c>
      <c r="O60" s="127">
        <f t="shared" si="2"/>
        <v>250</v>
      </c>
    </row>
    <row r="61" spans="1:15" ht="17.399999999999999" x14ac:dyDescent="0.25">
      <c r="A61" s="147"/>
      <c r="B61" s="70" t="s">
        <v>65</v>
      </c>
      <c r="C61" s="38">
        <v>57</v>
      </c>
      <c r="D61" s="71" t="s">
        <v>108</v>
      </c>
      <c r="E61" s="65" t="s">
        <v>109</v>
      </c>
      <c r="F61" s="65" t="s">
        <v>62</v>
      </c>
      <c r="G61" s="66" t="s">
        <v>15</v>
      </c>
      <c r="H61" s="19"/>
      <c r="I61" s="20"/>
      <c r="J61" s="67">
        <v>25000</v>
      </c>
      <c r="K61" s="139"/>
      <c r="L61" s="68">
        <f t="shared" si="3"/>
        <v>25000</v>
      </c>
      <c r="M61" s="64"/>
      <c r="N61" s="124">
        <v>1</v>
      </c>
      <c r="O61" s="127">
        <f t="shared" si="2"/>
        <v>25000</v>
      </c>
    </row>
    <row r="62" spans="1:15" ht="17.399999999999999" x14ac:dyDescent="0.25">
      <c r="A62" s="147"/>
      <c r="B62" s="70" t="s">
        <v>110</v>
      </c>
      <c r="C62" s="38">
        <v>58</v>
      </c>
      <c r="D62" s="71" t="s">
        <v>111</v>
      </c>
      <c r="E62" s="65" t="s">
        <v>112</v>
      </c>
      <c r="F62" s="65" t="s">
        <v>113</v>
      </c>
      <c r="G62" s="66" t="s">
        <v>15</v>
      </c>
      <c r="H62" s="19"/>
      <c r="I62" s="20"/>
      <c r="J62" s="67">
        <v>22000</v>
      </c>
      <c r="K62" s="139"/>
      <c r="L62" s="68">
        <f t="shared" si="3"/>
        <v>22000</v>
      </c>
      <c r="M62" s="64"/>
      <c r="N62" s="124">
        <v>1</v>
      </c>
      <c r="O62" s="127">
        <f t="shared" si="2"/>
        <v>22000</v>
      </c>
    </row>
    <row r="63" spans="1:15" ht="17.399999999999999" x14ac:dyDescent="0.25">
      <c r="A63" s="147"/>
      <c r="B63" s="70" t="s">
        <v>110</v>
      </c>
      <c r="C63" s="38">
        <v>59</v>
      </c>
      <c r="D63" s="71" t="s">
        <v>114</v>
      </c>
      <c r="E63" s="65" t="s">
        <v>115</v>
      </c>
      <c r="F63" s="65" t="s">
        <v>62</v>
      </c>
      <c r="G63" s="66" t="s">
        <v>15</v>
      </c>
      <c r="H63" s="19"/>
      <c r="I63" s="20"/>
      <c r="J63" s="67">
        <v>2100</v>
      </c>
      <c r="K63" s="139"/>
      <c r="L63" s="68">
        <f t="shared" si="3"/>
        <v>2100</v>
      </c>
      <c r="M63" s="64"/>
      <c r="N63" s="124">
        <v>1</v>
      </c>
      <c r="O63" s="127">
        <f t="shared" si="2"/>
        <v>2100</v>
      </c>
    </row>
    <row r="64" spans="1:15" ht="17.399999999999999" x14ac:dyDescent="0.25">
      <c r="A64" s="147"/>
      <c r="B64" s="70" t="s">
        <v>110</v>
      </c>
      <c r="C64" s="38">
        <v>60</v>
      </c>
      <c r="D64" s="71" t="s">
        <v>128</v>
      </c>
      <c r="E64" s="73" t="s">
        <v>129</v>
      </c>
      <c r="F64" s="65" t="s">
        <v>130</v>
      </c>
      <c r="G64" s="66" t="s">
        <v>15</v>
      </c>
      <c r="H64" s="19"/>
      <c r="I64" s="20"/>
      <c r="J64" s="67">
        <v>210</v>
      </c>
      <c r="K64" s="139"/>
      <c r="L64" s="68">
        <f t="shared" si="3"/>
        <v>210</v>
      </c>
      <c r="M64" s="64"/>
      <c r="N64" s="124">
        <v>1</v>
      </c>
      <c r="O64" s="127">
        <f t="shared" si="2"/>
        <v>210</v>
      </c>
    </row>
    <row r="65" spans="1:15" ht="17.399999999999999" x14ac:dyDescent="0.25">
      <c r="A65" s="147"/>
      <c r="B65" s="70" t="s">
        <v>110</v>
      </c>
      <c r="C65" s="38">
        <v>61</v>
      </c>
      <c r="D65" s="71" t="s">
        <v>131</v>
      </c>
      <c r="E65" s="65" t="s">
        <v>132</v>
      </c>
      <c r="F65" s="65" t="s">
        <v>130</v>
      </c>
      <c r="G65" s="66" t="s">
        <v>15</v>
      </c>
      <c r="H65" s="19"/>
      <c r="I65" s="20"/>
      <c r="J65" s="67">
        <v>150</v>
      </c>
      <c r="K65" s="139"/>
      <c r="L65" s="68">
        <f t="shared" si="3"/>
        <v>150</v>
      </c>
      <c r="M65" s="64"/>
      <c r="N65" s="124">
        <v>1</v>
      </c>
      <c r="O65" s="127">
        <f t="shared" si="2"/>
        <v>150</v>
      </c>
    </row>
    <row r="66" spans="1:15" ht="17.399999999999999" x14ac:dyDescent="0.25">
      <c r="A66" s="147"/>
      <c r="B66" s="70" t="s">
        <v>110</v>
      </c>
      <c r="C66" s="38">
        <v>62</v>
      </c>
      <c r="D66" s="71" t="s">
        <v>133</v>
      </c>
      <c r="E66" s="65" t="s">
        <v>134</v>
      </c>
      <c r="F66" s="65" t="s">
        <v>135</v>
      </c>
      <c r="G66" s="66" t="s">
        <v>15</v>
      </c>
      <c r="H66" s="19"/>
      <c r="I66" s="20"/>
      <c r="J66" s="67">
        <v>600</v>
      </c>
      <c r="K66" s="139"/>
      <c r="L66" s="68">
        <f t="shared" si="3"/>
        <v>600</v>
      </c>
      <c r="M66" s="64"/>
      <c r="N66" s="124">
        <v>1</v>
      </c>
      <c r="O66" s="127">
        <f t="shared" si="2"/>
        <v>600</v>
      </c>
    </row>
    <row r="67" spans="1:15" ht="17.399999999999999" x14ac:dyDescent="0.25">
      <c r="A67" s="147"/>
      <c r="B67" s="70" t="s">
        <v>110</v>
      </c>
      <c r="C67" s="38">
        <v>63</v>
      </c>
      <c r="D67" s="71" t="s">
        <v>138</v>
      </c>
      <c r="E67" s="73" t="s">
        <v>139</v>
      </c>
      <c r="F67" s="65" t="s">
        <v>62</v>
      </c>
      <c r="G67" s="66" t="s">
        <v>15</v>
      </c>
      <c r="H67" s="19"/>
      <c r="I67" s="20"/>
      <c r="J67" s="67">
        <v>290</v>
      </c>
      <c r="K67" s="139"/>
      <c r="L67" s="68">
        <f t="shared" si="3"/>
        <v>290</v>
      </c>
      <c r="M67" s="64"/>
      <c r="N67" s="124">
        <v>1</v>
      </c>
      <c r="O67" s="127">
        <f t="shared" si="2"/>
        <v>290</v>
      </c>
    </row>
    <row r="68" spans="1:15" ht="17.399999999999999" x14ac:dyDescent="0.25">
      <c r="A68" s="147"/>
      <c r="B68" s="70" t="s">
        <v>110</v>
      </c>
      <c r="C68" s="38">
        <v>64</v>
      </c>
      <c r="D68" s="71" t="s">
        <v>140</v>
      </c>
      <c r="E68" s="65" t="s">
        <v>141</v>
      </c>
      <c r="F68" s="65" t="s">
        <v>62</v>
      </c>
      <c r="G68" s="66" t="s">
        <v>15</v>
      </c>
      <c r="H68" s="19"/>
      <c r="I68" s="20"/>
      <c r="J68" s="67">
        <v>2000</v>
      </c>
      <c r="K68" s="139"/>
      <c r="L68" s="68">
        <f t="shared" si="3"/>
        <v>2000</v>
      </c>
      <c r="M68" s="64"/>
      <c r="N68" s="124">
        <v>1</v>
      </c>
      <c r="O68" s="127">
        <f t="shared" si="2"/>
        <v>2000</v>
      </c>
    </row>
    <row r="69" spans="1:15" ht="17.399999999999999" x14ac:dyDescent="0.25">
      <c r="A69" s="147"/>
      <c r="B69" s="70" t="s">
        <v>110</v>
      </c>
      <c r="C69" s="38">
        <v>65</v>
      </c>
      <c r="D69" s="71" t="s">
        <v>146</v>
      </c>
      <c r="E69" s="65" t="s">
        <v>147</v>
      </c>
      <c r="F69" s="65" t="s">
        <v>62</v>
      </c>
      <c r="G69" s="66" t="s">
        <v>15</v>
      </c>
      <c r="H69" s="19"/>
      <c r="I69" s="20"/>
      <c r="J69" s="67">
        <v>60</v>
      </c>
      <c r="K69" s="139"/>
      <c r="L69" s="68">
        <f t="shared" si="3"/>
        <v>60</v>
      </c>
      <c r="M69" s="64"/>
      <c r="N69" s="124">
        <v>1</v>
      </c>
      <c r="O69" s="127">
        <f t="shared" si="2"/>
        <v>60</v>
      </c>
    </row>
    <row r="70" spans="1:15" ht="17.399999999999999" x14ac:dyDescent="0.25">
      <c r="A70" s="147"/>
      <c r="B70" s="70" t="s">
        <v>110</v>
      </c>
      <c r="C70" s="38">
        <v>66</v>
      </c>
      <c r="D70" s="71" t="s">
        <v>148</v>
      </c>
      <c r="E70" s="65" t="s">
        <v>149</v>
      </c>
      <c r="F70" s="65" t="s">
        <v>62</v>
      </c>
      <c r="G70" s="66" t="s">
        <v>15</v>
      </c>
      <c r="H70" s="19"/>
      <c r="I70" s="20"/>
      <c r="J70" s="67">
        <v>12</v>
      </c>
      <c r="K70" s="139"/>
      <c r="L70" s="68">
        <f t="shared" si="3"/>
        <v>12</v>
      </c>
      <c r="M70" s="64"/>
      <c r="N70" s="124">
        <v>1</v>
      </c>
      <c r="O70" s="127">
        <f t="shared" si="2"/>
        <v>12</v>
      </c>
    </row>
    <row r="71" spans="1:15" ht="17.399999999999999" x14ac:dyDescent="0.25">
      <c r="A71" s="147"/>
      <c r="B71" s="70" t="s">
        <v>110</v>
      </c>
      <c r="C71" s="38">
        <v>67</v>
      </c>
      <c r="D71" s="71" t="s">
        <v>150</v>
      </c>
      <c r="E71" s="65" t="s">
        <v>151</v>
      </c>
      <c r="F71" s="65" t="s">
        <v>62</v>
      </c>
      <c r="G71" s="66" t="s">
        <v>15</v>
      </c>
      <c r="H71" s="19"/>
      <c r="I71" s="20"/>
      <c r="J71" s="67">
        <v>3500</v>
      </c>
      <c r="K71" s="139"/>
      <c r="L71" s="68">
        <f t="shared" si="3"/>
        <v>3500</v>
      </c>
      <c r="M71" s="64"/>
      <c r="N71" s="124">
        <v>1</v>
      </c>
      <c r="O71" s="127">
        <f t="shared" si="2"/>
        <v>3500</v>
      </c>
    </row>
    <row r="72" spans="1:15" ht="17.399999999999999" x14ac:dyDescent="0.25">
      <c r="A72" s="147"/>
      <c r="B72" s="70" t="s">
        <v>110</v>
      </c>
      <c r="C72" s="38">
        <v>68</v>
      </c>
      <c r="D72" s="71" t="s">
        <v>152</v>
      </c>
      <c r="E72" s="65" t="s">
        <v>153</v>
      </c>
      <c r="F72" s="65" t="s">
        <v>62</v>
      </c>
      <c r="G72" s="66" t="s">
        <v>15</v>
      </c>
      <c r="H72" s="19"/>
      <c r="I72" s="20"/>
      <c r="J72" s="67">
        <v>3000</v>
      </c>
      <c r="K72" s="139"/>
      <c r="L72" s="68">
        <f t="shared" si="3"/>
        <v>3000</v>
      </c>
      <c r="M72" s="64"/>
      <c r="N72" s="124">
        <v>1</v>
      </c>
      <c r="O72" s="127">
        <f t="shared" si="2"/>
        <v>3000</v>
      </c>
    </row>
    <row r="73" spans="1:15" ht="17.399999999999999" x14ac:dyDescent="0.25">
      <c r="A73" s="147"/>
      <c r="B73" s="70" t="s">
        <v>110</v>
      </c>
      <c r="C73" s="38">
        <v>69</v>
      </c>
      <c r="D73" s="71" t="s">
        <v>156</v>
      </c>
      <c r="E73" s="65" t="s">
        <v>157</v>
      </c>
      <c r="F73" s="65" t="s">
        <v>62</v>
      </c>
      <c r="G73" s="66" t="s">
        <v>15</v>
      </c>
      <c r="H73" s="19"/>
      <c r="I73" s="20"/>
      <c r="J73" s="67">
        <v>3500</v>
      </c>
      <c r="K73" s="139"/>
      <c r="L73" s="68">
        <f t="shared" si="3"/>
        <v>3500</v>
      </c>
      <c r="M73" s="64"/>
      <c r="N73" s="124">
        <v>1</v>
      </c>
      <c r="O73" s="127">
        <f t="shared" si="2"/>
        <v>3500</v>
      </c>
    </row>
    <row r="74" spans="1:15" ht="17.399999999999999" x14ac:dyDescent="0.25">
      <c r="A74" s="147"/>
      <c r="B74" s="70" t="s">
        <v>110</v>
      </c>
      <c r="C74" s="38">
        <v>70</v>
      </c>
      <c r="D74" s="71" t="s">
        <v>158</v>
      </c>
      <c r="E74" s="65" t="s">
        <v>159</v>
      </c>
      <c r="F74" s="65" t="s">
        <v>62</v>
      </c>
      <c r="G74" s="66" t="s">
        <v>15</v>
      </c>
      <c r="H74" s="19"/>
      <c r="I74" s="20"/>
      <c r="J74" s="67">
        <v>500</v>
      </c>
      <c r="K74" s="139"/>
      <c r="L74" s="68">
        <f t="shared" si="3"/>
        <v>500</v>
      </c>
      <c r="M74" s="64"/>
      <c r="N74" s="124">
        <v>1</v>
      </c>
      <c r="O74" s="127">
        <f t="shared" si="2"/>
        <v>500</v>
      </c>
    </row>
    <row r="75" spans="1:15" ht="17.399999999999999" x14ac:dyDescent="0.25">
      <c r="A75" s="147"/>
      <c r="B75" s="70" t="s">
        <v>160</v>
      </c>
      <c r="C75" s="38">
        <v>71</v>
      </c>
      <c r="D75" s="71" t="s">
        <v>177</v>
      </c>
      <c r="E75" s="65" t="s">
        <v>178</v>
      </c>
      <c r="F75" s="65" t="s">
        <v>62</v>
      </c>
      <c r="G75" s="66" t="s">
        <v>15</v>
      </c>
      <c r="H75" s="19"/>
      <c r="I75" s="20"/>
      <c r="J75" s="67">
        <v>280</v>
      </c>
      <c r="K75" s="139"/>
      <c r="L75" s="68">
        <f t="shared" si="3"/>
        <v>280</v>
      </c>
      <c r="M75" s="64"/>
      <c r="N75" s="124">
        <v>1</v>
      </c>
      <c r="O75" s="127">
        <f t="shared" si="2"/>
        <v>280</v>
      </c>
    </row>
    <row r="76" spans="1:15" ht="17.399999999999999" x14ac:dyDescent="0.25">
      <c r="A76" s="147"/>
      <c r="B76" s="70" t="s">
        <v>160</v>
      </c>
      <c r="C76" s="38">
        <v>72</v>
      </c>
      <c r="D76" s="71" t="s">
        <v>187</v>
      </c>
      <c r="E76" s="65" t="s">
        <v>188</v>
      </c>
      <c r="F76" s="65" t="s">
        <v>62</v>
      </c>
      <c r="G76" s="66" t="s">
        <v>15</v>
      </c>
      <c r="H76" s="19"/>
      <c r="I76" s="20"/>
      <c r="J76" s="67">
        <v>250</v>
      </c>
      <c r="K76" s="139"/>
      <c r="L76" s="68">
        <f t="shared" si="3"/>
        <v>250</v>
      </c>
      <c r="M76" s="64"/>
      <c r="N76" s="124">
        <v>1</v>
      </c>
      <c r="O76" s="127">
        <f t="shared" si="2"/>
        <v>250</v>
      </c>
    </row>
    <row r="77" spans="1:15" ht="17.399999999999999" x14ac:dyDescent="0.25">
      <c r="A77" s="147"/>
      <c r="B77" s="70" t="s">
        <v>160</v>
      </c>
      <c r="C77" s="38">
        <v>73</v>
      </c>
      <c r="D77" s="71" t="s">
        <v>211</v>
      </c>
      <c r="E77" s="65" t="s">
        <v>212</v>
      </c>
      <c r="F77" s="65" t="s">
        <v>62</v>
      </c>
      <c r="G77" s="66" t="s">
        <v>15</v>
      </c>
      <c r="H77" s="19"/>
      <c r="I77" s="20"/>
      <c r="J77" s="67">
        <v>400</v>
      </c>
      <c r="K77" s="139"/>
      <c r="L77" s="68">
        <f t="shared" si="3"/>
        <v>400</v>
      </c>
      <c r="M77" s="64"/>
      <c r="N77" s="124">
        <v>1</v>
      </c>
      <c r="O77" s="127">
        <f t="shared" si="2"/>
        <v>400</v>
      </c>
    </row>
    <row r="78" spans="1:15" ht="17.399999999999999" x14ac:dyDescent="0.25">
      <c r="A78" s="147"/>
      <c r="B78" s="70" t="s">
        <v>160</v>
      </c>
      <c r="C78" s="38">
        <v>74</v>
      </c>
      <c r="D78" s="71" t="s">
        <v>213</v>
      </c>
      <c r="E78" s="65" t="s">
        <v>194</v>
      </c>
      <c r="F78" s="65" t="s">
        <v>62</v>
      </c>
      <c r="G78" s="66" t="s">
        <v>15</v>
      </c>
      <c r="H78" s="19"/>
      <c r="I78" s="20"/>
      <c r="J78" s="67">
        <v>390</v>
      </c>
      <c r="K78" s="139"/>
      <c r="L78" s="68">
        <f t="shared" si="3"/>
        <v>390</v>
      </c>
      <c r="M78" s="64"/>
      <c r="N78" s="124">
        <v>1</v>
      </c>
      <c r="O78" s="127">
        <f t="shared" si="2"/>
        <v>390</v>
      </c>
    </row>
    <row r="79" spans="1:15" ht="17.399999999999999" x14ac:dyDescent="0.25">
      <c r="A79" s="147"/>
      <c r="B79" s="70" t="s">
        <v>160</v>
      </c>
      <c r="C79" s="38">
        <v>75</v>
      </c>
      <c r="D79" s="71" t="s">
        <v>214</v>
      </c>
      <c r="E79" s="65" t="s">
        <v>215</v>
      </c>
      <c r="F79" s="65" t="s">
        <v>62</v>
      </c>
      <c r="G79" s="66" t="s">
        <v>15</v>
      </c>
      <c r="H79" s="19"/>
      <c r="I79" s="20"/>
      <c r="J79" s="67">
        <v>300</v>
      </c>
      <c r="K79" s="139"/>
      <c r="L79" s="68">
        <f t="shared" si="3"/>
        <v>300</v>
      </c>
      <c r="M79" s="64"/>
      <c r="N79" s="124">
        <v>1</v>
      </c>
      <c r="O79" s="127">
        <f t="shared" si="2"/>
        <v>300</v>
      </c>
    </row>
    <row r="80" spans="1:15" ht="17.399999999999999" x14ac:dyDescent="0.25">
      <c r="A80" s="147"/>
      <c r="B80" s="70" t="s">
        <v>160</v>
      </c>
      <c r="C80" s="38">
        <v>76</v>
      </c>
      <c r="D80" s="71" t="s">
        <v>218</v>
      </c>
      <c r="E80" s="65" t="s">
        <v>219</v>
      </c>
      <c r="F80" s="65" t="s">
        <v>62</v>
      </c>
      <c r="G80" s="66" t="s">
        <v>15</v>
      </c>
      <c r="H80" s="19"/>
      <c r="I80" s="20"/>
      <c r="J80" s="67">
        <v>1250</v>
      </c>
      <c r="K80" s="139"/>
      <c r="L80" s="68">
        <f t="shared" si="3"/>
        <v>1250</v>
      </c>
      <c r="M80" s="64"/>
      <c r="N80" s="124">
        <v>1</v>
      </c>
      <c r="O80" s="127">
        <f t="shared" si="2"/>
        <v>1250</v>
      </c>
    </row>
    <row r="81" spans="1:15" ht="17.399999999999999" x14ac:dyDescent="0.25">
      <c r="A81" s="147"/>
      <c r="B81" s="70" t="s">
        <v>160</v>
      </c>
      <c r="C81" s="38">
        <v>77</v>
      </c>
      <c r="D81" s="71" t="s">
        <v>224</v>
      </c>
      <c r="E81" s="65" t="s">
        <v>225</v>
      </c>
      <c r="F81" s="65" t="s">
        <v>62</v>
      </c>
      <c r="G81" s="66" t="s">
        <v>15</v>
      </c>
      <c r="H81" s="19"/>
      <c r="I81" s="20"/>
      <c r="J81" s="67">
        <v>500</v>
      </c>
      <c r="K81" s="139"/>
      <c r="L81" s="68">
        <f t="shared" si="3"/>
        <v>500</v>
      </c>
      <c r="M81" s="64"/>
      <c r="N81" s="124">
        <v>1</v>
      </c>
      <c r="O81" s="127">
        <f t="shared" si="2"/>
        <v>500</v>
      </c>
    </row>
    <row r="82" spans="1:15" ht="17.399999999999999" x14ac:dyDescent="0.25">
      <c r="A82" s="147"/>
      <c r="B82" s="70" t="s">
        <v>247</v>
      </c>
      <c r="C82" s="38">
        <v>78</v>
      </c>
      <c r="D82" s="71" t="s">
        <v>248</v>
      </c>
      <c r="E82" s="65" t="s">
        <v>249</v>
      </c>
      <c r="F82" s="65"/>
      <c r="G82" s="66" t="s">
        <v>15</v>
      </c>
      <c r="H82" s="19"/>
      <c r="I82" s="20"/>
      <c r="J82" s="67">
        <v>1350</v>
      </c>
      <c r="K82" s="139"/>
      <c r="L82" s="68">
        <f t="shared" si="3"/>
        <v>1350</v>
      </c>
      <c r="M82" s="64"/>
      <c r="N82" s="124">
        <v>1</v>
      </c>
      <c r="O82" s="127">
        <f t="shared" si="2"/>
        <v>1350</v>
      </c>
    </row>
    <row r="83" spans="1:15" ht="17.399999999999999" x14ac:dyDescent="0.25">
      <c r="A83" s="147"/>
      <c r="B83" s="70" t="s">
        <v>247</v>
      </c>
      <c r="C83" s="38">
        <v>79</v>
      </c>
      <c r="D83" s="71" t="s">
        <v>250</v>
      </c>
      <c r="E83" s="65" t="s">
        <v>251</v>
      </c>
      <c r="F83" s="65"/>
      <c r="G83" s="66" t="s">
        <v>15</v>
      </c>
      <c r="H83" s="19"/>
      <c r="I83" s="20"/>
      <c r="J83" s="67">
        <v>2850</v>
      </c>
      <c r="K83" s="139"/>
      <c r="L83" s="68">
        <f t="shared" si="3"/>
        <v>2850</v>
      </c>
      <c r="M83" s="64"/>
      <c r="N83" s="124">
        <v>1</v>
      </c>
      <c r="O83" s="127">
        <f t="shared" si="2"/>
        <v>2850</v>
      </c>
    </row>
    <row r="84" spans="1:15" ht="17.399999999999999" x14ac:dyDescent="0.25">
      <c r="A84" s="147"/>
      <c r="B84" s="70" t="s">
        <v>247</v>
      </c>
      <c r="C84" s="38">
        <v>80</v>
      </c>
      <c r="D84" s="71" t="s">
        <v>252</v>
      </c>
      <c r="E84" s="65" t="s">
        <v>253</v>
      </c>
      <c r="F84" s="73"/>
      <c r="G84" s="66" t="s">
        <v>15</v>
      </c>
      <c r="H84" s="19"/>
      <c r="I84" s="20"/>
      <c r="J84" s="67">
        <v>650</v>
      </c>
      <c r="K84" s="139"/>
      <c r="L84" s="68">
        <f t="shared" si="3"/>
        <v>650</v>
      </c>
      <c r="M84" s="64"/>
      <c r="N84" s="124">
        <v>1</v>
      </c>
      <c r="O84" s="127">
        <f t="shared" si="2"/>
        <v>650</v>
      </c>
    </row>
    <row r="85" spans="1:15" ht="17.399999999999999" x14ac:dyDescent="0.25">
      <c r="A85" s="147"/>
      <c r="B85" s="70" t="s">
        <v>262</v>
      </c>
      <c r="C85" s="38">
        <v>81</v>
      </c>
      <c r="D85" s="71" t="s">
        <v>267</v>
      </c>
      <c r="E85" s="65" t="s">
        <v>268</v>
      </c>
      <c r="F85" s="65"/>
      <c r="G85" s="66" t="s">
        <v>15</v>
      </c>
      <c r="H85" s="19"/>
      <c r="I85" s="20"/>
      <c r="J85" s="67">
        <v>2100</v>
      </c>
      <c r="K85" s="139"/>
      <c r="L85" s="68">
        <f t="shared" si="3"/>
        <v>2100</v>
      </c>
      <c r="M85" s="64"/>
      <c r="N85" s="124">
        <v>1</v>
      </c>
      <c r="O85" s="127">
        <f t="shared" si="2"/>
        <v>2100</v>
      </c>
    </row>
    <row r="86" spans="1:15" ht="17.399999999999999" x14ac:dyDescent="0.25">
      <c r="A86" s="147"/>
      <c r="B86" s="70" t="s">
        <v>262</v>
      </c>
      <c r="C86" s="38">
        <v>82</v>
      </c>
      <c r="D86" s="71" t="s">
        <v>269</v>
      </c>
      <c r="E86" s="65" t="s">
        <v>270</v>
      </c>
      <c r="F86" s="65"/>
      <c r="G86" s="66" t="s">
        <v>15</v>
      </c>
      <c r="H86" s="19"/>
      <c r="I86" s="20"/>
      <c r="J86" s="67">
        <v>3000</v>
      </c>
      <c r="K86" s="139"/>
      <c r="L86" s="68">
        <f t="shared" si="3"/>
        <v>3000</v>
      </c>
      <c r="M86" s="64"/>
      <c r="N86" s="124">
        <v>1</v>
      </c>
      <c r="O86" s="127">
        <f t="shared" si="2"/>
        <v>3000</v>
      </c>
    </row>
    <row r="87" spans="1:15" ht="17.399999999999999" x14ac:dyDescent="0.25">
      <c r="A87" s="147"/>
      <c r="B87" s="70" t="s">
        <v>271</v>
      </c>
      <c r="C87" s="38">
        <v>83</v>
      </c>
      <c r="D87" s="71" t="s">
        <v>278</v>
      </c>
      <c r="E87" s="65" t="s">
        <v>279</v>
      </c>
      <c r="F87" s="73"/>
      <c r="G87" s="66" t="s">
        <v>15</v>
      </c>
      <c r="H87" s="19"/>
      <c r="I87" s="20"/>
      <c r="J87" s="67">
        <v>8500</v>
      </c>
      <c r="K87" s="139"/>
      <c r="L87" s="68">
        <f t="shared" si="3"/>
        <v>8500</v>
      </c>
      <c r="M87" s="64"/>
      <c r="N87" s="124">
        <v>1</v>
      </c>
      <c r="O87" s="127">
        <f t="shared" si="2"/>
        <v>8500</v>
      </c>
    </row>
    <row r="88" spans="1:15" ht="17.399999999999999" x14ac:dyDescent="0.25">
      <c r="A88" s="147"/>
      <c r="B88" s="70" t="s">
        <v>271</v>
      </c>
      <c r="C88" s="38">
        <v>84</v>
      </c>
      <c r="D88" s="71" t="s">
        <v>280</v>
      </c>
      <c r="E88" s="69" t="s">
        <v>281</v>
      </c>
      <c r="F88" s="73"/>
      <c r="G88" s="66" t="s">
        <v>15</v>
      </c>
      <c r="H88" s="19"/>
      <c r="I88" s="20"/>
      <c r="J88" s="67">
        <v>5800</v>
      </c>
      <c r="K88" s="139"/>
      <c r="L88" s="68">
        <f t="shared" si="3"/>
        <v>5800</v>
      </c>
      <c r="M88" s="64"/>
      <c r="N88" s="124">
        <v>1</v>
      </c>
      <c r="O88" s="127">
        <f t="shared" si="2"/>
        <v>5800</v>
      </c>
    </row>
    <row r="89" spans="1:15" ht="17.399999999999999" x14ac:dyDescent="0.25">
      <c r="A89" s="147"/>
      <c r="B89" s="70" t="s">
        <v>271</v>
      </c>
      <c r="C89" s="38">
        <v>85</v>
      </c>
      <c r="D89" s="71" t="s">
        <v>296</v>
      </c>
      <c r="E89" s="65" t="s">
        <v>297</v>
      </c>
      <c r="F89" s="65"/>
      <c r="G89" s="66" t="s">
        <v>15</v>
      </c>
      <c r="H89" s="19"/>
      <c r="I89" s="19"/>
      <c r="J89" s="67">
        <v>250</v>
      </c>
      <c r="K89" s="139"/>
      <c r="L89" s="68">
        <f t="shared" si="3"/>
        <v>250</v>
      </c>
      <c r="M89" s="64"/>
      <c r="N89" s="124">
        <v>1</v>
      </c>
      <c r="O89" s="127">
        <f t="shared" si="2"/>
        <v>250</v>
      </c>
    </row>
    <row r="90" spans="1:15" ht="17.399999999999999" x14ac:dyDescent="0.25">
      <c r="A90" s="147"/>
      <c r="B90" s="70" t="s">
        <v>271</v>
      </c>
      <c r="C90" s="38">
        <v>86</v>
      </c>
      <c r="D90" s="71" t="s">
        <v>298</v>
      </c>
      <c r="E90" s="74" t="s">
        <v>299</v>
      </c>
      <c r="F90" s="65"/>
      <c r="G90" s="66" t="s">
        <v>15</v>
      </c>
      <c r="H90" s="19"/>
      <c r="I90" s="19"/>
      <c r="J90" s="67">
        <v>400</v>
      </c>
      <c r="K90" s="139"/>
      <c r="L90" s="68">
        <f t="shared" si="3"/>
        <v>400</v>
      </c>
      <c r="M90" s="64"/>
      <c r="N90" s="124">
        <v>1</v>
      </c>
      <c r="O90" s="127">
        <f t="shared" si="2"/>
        <v>400</v>
      </c>
    </row>
    <row r="91" spans="1:15" ht="17.399999999999999" x14ac:dyDescent="0.25">
      <c r="A91" s="147"/>
      <c r="B91" s="70" t="s">
        <v>271</v>
      </c>
      <c r="C91" s="38">
        <v>87</v>
      </c>
      <c r="D91" s="71" t="s">
        <v>329</v>
      </c>
      <c r="E91" s="65" t="s">
        <v>330</v>
      </c>
      <c r="F91" s="73" t="s">
        <v>331</v>
      </c>
      <c r="G91" s="66" t="s">
        <v>303</v>
      </c>
      <c r="H91" s="19"/>
      <c r="I91" s="20"/>
      <c r="J91" s="67">
        <v>16</v>
      </c>
      <c r="K91" s="139"/>
      <c r="L91" s="68">
        <f t="shared" si="3"/>
        <v>16</v>
      </c>
      <c r="M91" s="64"/>
      <c r="N91" s="124">
        <v>1</v>
      </c>
      <c r="O91" s="127">
        <f t="shared" si="2"/>
        <v>16</v>
      </c>
    </row>
    <row r="92" spans="1:15" ht="17.399999999999999" x14ac:dyDescent="0.25">
      <c r="A92" s="147"/>
      <c r="B92" s="70" t="s">
        <v>359</v>
      </c>
      <c r="C92" s="38">
        <v>88</v>
      </c>
      <c r="D92" s="71" t="s">
        <v>368</v>
      </c>
      <c r="E92" s="65" t="s">
        <v>369</v>
      </c>
      <c r="F92" s="73"/>
      <c r="G92" s="66" t="s">
        <v>15</v>
      </c>
      <c r="H92" s="19"/>
      <c r="I92" s="20"/>
      <c r="J92" s="67">
        <v>195</v>
      </c>
      <c r="K92" s="139"/>
      <c r="L92" s="68">
        <f t="shared" si="3"/>
        <v>195</v>
      </c>
      <c r="M92" s="64"/>
      <c r="N92" s="124">
        <v>1</v>
      </c>
      <c r="O92" s="127">
        <f t="shared" si="2"/>
        <v>195</v>
      </c>
    </row>
    <row r="93" spans="1:15" ht="17.399999999999999" x14ac:dyDescent="0.25">
      <c r="A93" s="147"/>
      <c r="B93" s="70" t="s">
        <v>372</v>
      </c>
      <c r="C93" s="38">
        <v>89</v>
      </c>
      <c r="D93" s="71" t="s">
        <v>377</v>
      </c>
      <c r="E93" s="65" t="s">
        <v>378</v>
      </c>
      <c r="F93" s="73"/>
      <c r="G93" s="66" t="s">
        <v>303</v>
      </c>
      <c r="H93" s="19"/>
      <c r="I93" s="20"/>
      <c r="J93" s="67">
        <v>15</v>
      </c>
      <c r="K93" s="139"/>
      <c r="L93" s="68">
        <f t="shared" si="3"/>
        <v>15</v>
      </c>
      <c r="M93" s="64"/>
      <c r="N93" s="124">
        <v>1</v>
      </c>
      <c r="O93" s="127">
        <f t="shared" si="2"/>
        <v>15</v>
      </c>
    </row>
    <row r="94" spans="1:15" ht="17.399999999999999" x14ac:dyDescent="0.25">
      <c r="A94" s="147"/>
      <c r="B94" s="70" t="s">
        <v>403</v>
      </c>
      <c r="C94" s="38">
        <v>90</v>
      </c>
      <c r="D94" s="71" t="s">
        <v>404</v>
      </c>
      <c r="E94" s="65" t="s">
        <v>405</v>
      </c>
      <c r="F94" s="73"/>
      <c r="G94" s="66" t="s">
        <v>15</v>
      </c>
      <c r="H94" s="19"/>
      <c r="I94" s="20"/>
      <c r="J94" s="67">
        <v>950</v>
      </c>
      <c r="K94" s="139"/>
      <c r="L94" s="68">
        <f t="shared" si="3"/>
        <v>950</v>
      </c>
      <c r="M94" s="64"/>
      <c r="N94" s="124">
        <v>1</v>
      </c>
      <c r="O94" s="127">
        <f t="shared" si="2"/>
        <v>950</v>
      </c>
    </row>
    <row r="95" spans="1:15" ht="17.399999999999999" x14ac:dyDescent="0.25">
      <c r="A95" s="147"/>
      <c r="B95" s="70" t="s">
        <v>403</v>
      </c>
      <c r="C95" s="38">
        <v>91</v>
      </c>
      <c r="D95" s="71" t="s">
        <v>406</v>
      </c>
      <c r="E95" s="65" t="s">
        <v>407</v>
      </c>
      <c r="F95" s="73"/>
      <c r="G95" s="66" t="s">
        <v>15</v>
      </c>
      <c r="H95" s="19"/>
      <c r="I95" s="20"/>
      <c r="J95" s="67">
        <v>1500</v>
      </c>
      <c r="K95" s="139"/>
      <c r="L95" s="68">
        <f t="shared" si="3"/>
        <v>1500</v>
      </c>
      <c r="M95" s="64"/>
      <c r="N95" s="124">
        <v>1</v>
      </c>
      <c r="O95" s="127">
        <f t="shared" si="2"/>
        <v>1500</v>
      </c>
    </row>
    <row r="96" spans="1:15" ht="17.399999999999999" x14ac:dyDescent="0.25">
      <c r="A96" s="147"/>
      <c r="B96" s="70" t="s">
        <v>403</v>
      </c>
      <c r="C96" s="38">
        <v>92</v>
      </c>
      <c r="D96" s="71" t="s">
        <v>408</v>
      </c>
      <c r="E96" s="65" t="s">
        <v>409</v>
      </c>
      <c r="F96" s="73"/>
      <c r="G96" s="66" t="s">
        <v>15</v>
      </c>
      <c r="H96" s="19"/>
      <c r="I96" s="20"/>
      <c r="J96" s="67">
        <v>650</v>
      </c>
      <c r="K96" s="139"/>
      <c r="L96" s="68">
        <f t="shared" si="3"/>
        <v>650</v>
      </c>
      <c r="M96" s="64"/>
      <c r="N96" s="124">
        <v>1</v>
      </c>
      <c r="O96" s="127">
        <f t="shared" si="2"/>
        <v>650</v>
      </c>
    </row>
    <row r="97" spans="1:15" ht="18" thickBot="1" x14ac:dyDescent="0.3">
      <c r="A97" s="148"/>
      <c r="B97" s="75" t="s">
        <v>479</v>
      </c>
      <c r="C97" s="38">
        <v>93</v>
      </c>
      <c r="D97" s="76" t="s">
        <v>477</v>
      </c>
      <c r="E97" s="77" t="s">
        <v>478</v>
      </c>
      <c r="F97" s="78"/>
      <c r="G97" s="79" t="s">
        <v>303</v>
      </c>
      <c r="H97" s="19"/>
      <c r="I97" s="19"/>
      <c r="J97" s="80">
        <v>360</v>
      </c>
      <c r="K97" s="139"/>
      <c r="L97" s="81">
        <f t="shared" si="3"/>
        <v>360</v>
      </c>
      <c r="M97" s="82"/>
      <c r="N97" s="124">
        <v>1</v>
      </c>
      <c r="O97" s="127">
        <f t="shared" si="2"/>
        <v>360</v>
      </c>
    </row>
    <row r="98" spans="1:15" ht="17.399999999999999" x14ac:dyDescent="0.25">
      <c r="A98" s="140" t="s">
        <v>570</v>
      </c>
      <c r="B98" s="31" t="s">
        <v>13</v>
      </c>
      <c r="C98" s="38">
        <v>94</v>
      </c>
      <c r="D98" s="32">
        <v>2.1800000000000002</v>
      </c>
      <c r="E98" s="33" t="s">
        <v>33</v>
      </c>
      <c r="F98" s="33"/>
      <c r="G98" s="34" t="s">
        <v>15</v>
      </c>
      <c r="H98" s="19"/>
      <c r="I98" s="20"/>
      <c r="J98" s="35">
        <v>31000</v>
      </c>
      <c r="K98" s="139">
        <v>0</v>
      </c>
      <c r="L98" s="36">
        <f>J98-(J98*$K$98)</f>
        <v>31000</v>
      </c>
      <c r="M98" s="32"/>
      <c r="N98" s="124">
        <v>1</v>
      </c>
      <c r="O98" s="126">
        <f t="shared" ref="O98:O158" si="4">L98*N98</f>
        <v>31000</v>
      </c>
    </row>
    <row r="99" spans="1:15" ht="17.399999999999999" x14ac:dyDescent="0.25">
      <c r="A99" s="141"/>
      <c r="B99" s="45" t="s">
        <v>65</v>
      </c>
      <c r="C99" s="38">
        <v>95</v>
      </c>
      <c r="D99" s="46" t="s">
        <v>70</v>
      </c>
      <c r="E99" s="39" t="s">
        <v>71</v>
      </c>
      <c r="F99" s="39" t="s">
        <v>62</v>
      </c>
      <c r="G99" s="40" t="s">
        <v>15</v>
      </c>
      <c r="H99" s="19"/>
      <c r="I99" s="20"/>
      <c r="J99" s="41">
        <v>12000</v>
      </c>
      <c r="K99" s="139"/>
      <c r="L99" s="42">
        <f>J99-(J99*$K$98)</f>
        <v>12000</v>
      </c>
      <c r="M99" s="38"/>
      <c r="N99" s="124">
        <v>1</v>
      </c>
      <c r="O99" s="126">
        <f t="shared" si="4"/>
        <v>12000</v>
      </c>
    </row>
    <row r="100" spans="1:15" ht="17.399999999999999" x14ac:dyDescent="0.25">
      <c r="A100" s="141"/>
      <c r="B100" s="45" t="s">
        <v>65</v>
      </c>
      <c r="C100" s="38">
        <v>96</v>
      </c>
      <c r="D100" s="46" t="s">
        <v>76</v>
      </c>
      <c r="E100" s="39" t="s">
        <v>77</v>
      </c>
      <c r="F100" s="39" t="s">
        <v>62</v>
      </c>
      <c r="G100" s="40" t="s">
        <v>15</v>
      </c>
      <c r="H100" s="19"/>
      <c r="I100" s="20"/>
      <c r="J100" s="41">
        <v>6500</v>
      </c>
      <c r="K100" s="139"/>
      <c r="L100" s="42">
        <f t="shared" ref="L100:L144" si="5">J100-(J100*$K$98)</f>
        <v>6500</v>
      </c>
      <c r="M100" s="38"/>
      <c r="N100" s="124">
        <v>1</v>
      </c>
      <c r="O100" s="126">
        <f t="shared" si="4"/>
        <v>6500</v>
      </c>
    </row>
    <row r="101" spans="1:15" ht="17.399999999999999" x14ac:dyDescent="0.25">
      <c r="A101" s="141"/>
      <c r="B101" s="45" t="s">
        <v>65</v>
      </c>
      <c r="C101" s="38">
        <v>97</v>
      </c>
      <c r="D101" s="46" t="s">
        <v>78</v>
      </c>
      <c r="E101" s="39" t="s">
        <v>79</v>
      </c>
      <c r="F101" s="39" t="s">
        <v>62</v>
      </c>
      <c r="G101" s="40" t="s">
        <v>15</v>
      </c>
      <c r="H101" s="19"/>
      <c r="I101" s="20"/>
      <c r="J101" s="41">
        <v>8500</v>
      </c>
      <c r="K101" s="139"/>
      <c r="L101" s="42">
        <f t="shared" si="5"/>
        <v>8500</v>
      </c>
      <c r="M101" s="38"/>
      <c r="N101" s="124">
        <v>1</v>
      </c>
      <c r="O101" s="126">
        <f t="shared" si="4"/>
        <v>8500</v>
      </c>
    </row>
    <row r="102" spans="1:15" ht="17.399999999999999" x14ac:dyDescent="0.25">
      <c r="A102" s="141"/>
      <c r="B102" s="45" t="s">
        <v>65</v>
      </c>
      <c r="C102" s="38">
        <v>98</v>
      </c>
      <c r="D102" s="46" t="s">
        <v>86</v>
      </c>
      <c r="E102" s="39" t="s">
        <v>87</v>
      </c>
      <c r="F102" s="39" t="s">
        <v>62</v>
      </c>
      <c r="G102" s="40" t="s">
        <v>15</v>
      </c>
      <c r="H102" s="19"/>
      <c r="I102" s="20"/>
      <c r="J102" s="41">
        <v>2400</v>
      </c>
      <c r="K102" s="139"/>
      <c r="L102" s="42">
        <f t="shared" si="5"/>
        <v>2400</v>
      </c>
      <c r="M102" s="38"/>
      <c r="N102" s="124">
        <v>1</v>
      </c>
      <c r="O102" s="126">
        <f t="shared" si="4"/>
        <v>2400</v>
      </c>
    </row>
    <row r="103" spans="1:15" ht="17.399999999999999" x14ac:dyDescent="0.25">
      <c r="A103" s="141"/>
      <c r="B103" s="45" t="s">
        <v>65</v>
      </c>
      <c r="C103" s="38">
        <v>99</v>
      </c>
      <c r="D103" s="46" t="s">
        <v>104</v>
      </c>
      <c r="E103" s="39" t="s">
        <v>105</v>
      </c>
      <c r="F103" s="39" t="s">
        <v>62</v>
      </c>
      <c r="G103" s="40" t="s">
        <v>15</v>
      </c>
      <c r="H103" s="19"/>
      <c r="I103" s="20"/>
      <c r="J103" s="41">
        <v>5000</v>
      </c>
      <c r="K103" s="139"/>
      <c r="L103" s="42">
        <f t="shared" si="5"/>
        <v>5000</v>
      </c>
      <c r="M103" s="38"/>
      <c r="N103" s="124">
        <v>1</v>
      </c>
      <c r="O103" s="126">
        <f t="shared" si="4"/>
        <v>5000</v>
      </c>
    </row>
    <row r="104" spans="1:15" ht="17.399999999999999" x14ac:dyDescent="0.25">
      <c r="A104" s="141"/>
      <c r="B104" s="45" t="s">
        <v>110</v>
      </c>
      <c r="C104" s="38">
        <v>100</v>
      </c>
      <c r="D104" s="46" t="s">
        <v>120</v>
      </c>
      <c r="E104" s="39" t="s">
        <v>121</v>
      </c>
      <c r="F104" s="39" t="s">
        <v>62</v>
      </c>
      <c r="G104" s="40" t="s">
        <v>15</v>
      </c>
      <c r="H104" s="19"/>
      <c r="I104" s="20"/>
      <c r="J104" s="41">
        <v>4300</v>
      </c>
      <c r="K104" s="139"/>
      <c r="L104" s="42">
        <f t="shared" si="5"/>
        <v>4300</v>
      </c>
      <c r="M104" s="38"/>
      <c r="N104" s="124">
        <v>1</v>
      </c>
      <c r="O104" s="126">
        <f t="shared" si="4"/>
        <v>4300</v>
      </c>
    </row>
    <row r="105" spans="1:15" ht="17.399999999999999" x14ac:dyDescent="0.25">
      <c r="A105" s="141"/>
      <c r="B105" s="45" t="s">
        <v>110</v>
      </c>
      <c r="C105" s="38">
        <v>101</v>
      </c>
      <c r="D105" s="46" t="s">
        <v>122</v>
      </c>
      <c r="E105" s="48" t="s">
        <v>123</v>
      </c>
      <c r="F105" s="39" t="s">
        <v>62</v>
      </c>
      <c r="G105" s="40" t="s">
        <v>15</v>
      </c>
      <c r="H105" s="19"/>
      <c r="I105" s="20"/>
      <c r="J105" s="41">
        <v>350</v>
      </c>
      <c r="K105" s="139"/>
      <c r="L105" s="42">
        <f t="shared" si="5"/>
        <v>350</v>
      </c>
      <c r="M105" s="38"/>
      <c r="N105" s="124">
        <v>1</v>
      </c>
      <c r="O105" s="126">
        <f t="shared" si="4"/>
        <v>350</v>
      </c>
    </row>
    <row r="106" spans="1:15" ht="17.399999999999999" x14ac:dyDescent="0.25">
      <c r="A106" s="141"/>
      <c r="B106" s="45" t="s">
        <v>110</v>
      </c>
      <c r="C106" s="38">
        <v>102</v>
      </c>
      <c r="D106" s="46" t="s">
        <v>126</v>
      </c>
      <c r="E106" s="39" t="s">
        <v>127</v>
      </c>
      <c r="F106" s="39" t="s">
        <v>62</v>
      </c>
      <c r="G106" s="40" t="s">
        <v>15</v>
      </c>
      <c r="H106" s="19"/>
      <c r="I106" s="20"/>
      <c r="J106" s="41">
        <v>950</v>
      </c>
      <c r="K106" s="139"/>
      <c r="L106" s="42">
        <f t="shared" si="5"/>
        <v>950</v>
      </c>
      <c r="M106" s="38"/>
      <c r="N106" s="124">
        <v>1</v>
      </c>
      <c r="O106" s="126">
        <f t="shared" si="4"/>
        <v>950</v>
      </c>
    </row>
    <row r="107" spans="1:15" ht="17.399999999999999" x14ac:dyDescent="0.25">
      <c r="A107" s="141"/>
      <c r="B107" s="45" t="s">
        <v>160</v>
      </c>
      <c r="C107" s="38">
        <v>103</v>
      </c>
      <c r="D107" s="46" t="s">
        <v>201</v>
      </c>
      <c r="E107" s="39" t="s">
        <v>202</v>
      </c>
      <c r="F107" s="39" t="s">
        <v>62</v>
      </c>
      <c r="G107" s="40" t="s">
        <v>15</v>
      </c>
      <c r="H107" s="19"/>
      <c r="I107" s="20"/>
      <c r="J107" s="41">
        <v>950</v>
      </c>
      <c r="K107" s="139"/>
      <c r="L107" s="42">
        <f t="shared" si="5"/>
        <v>950</v>
      </c>
      <c r="M107" s="38"/>
      <c r="N107" s="124">
        <v>1</v>
      </c>
      <c r="O107" s="126">
        <f t="shared" si="4"/>
        <v>950</v>
      </c>
    </row>
    <row r="108" spans="1:15" ht="17.399999999999999" x14ac:dyDescent="0.25">
      <c r="A108" s="141"/>
      <c r="B108" s="45" t="s">
        <v>160</v>
      </c>
      <c r="C108" s="38">
        <v>104</v>
      </c>
      <c r="D108" s="46" t="s">
        <v>203</v>
      </c>
      <c r="E108" s="39" t="s">
        <v>204</v>
      </c>
      <c r="F108" s="39" t="s">
        <v>62</v>
      </c>
      <c r="G108" s="40" t="s">
        <v>15</v>
      </c>
      <c r="H108" s="19"/>
      <c r="I108" s="20"/>
      <c r="J108" s="41">
        <v>1250</v>
      </c>
      <c r="K108" s="139"/>
      <c r="L108" s="42">
        <f t="shared" si="5"/>
        <v>1250</v>
      </c>
      <c r="M108" s="38"/>
      <c r="N108" s="124">
        <v>1</v>
      </c>
      <c r="O108" s="126">
        <f t="shared" si="4"/>
        <v>1250</v>
      </c>
    </row>
    <row r="109" spans="1:15" ht="17.399999999999999" x14ac:dyDescent="0.25">
      <c r="A109" s="141"/>
      <c r="B109" s="45" t="s">
        <v>160</v>
      </c>
      <c r="C109" s="38">
        <v>105</v>
      </c>
      <c r="D109" s="46" t="s">
        <v>216</v>
      </c>
      <c r="E109" s="39" t="s">
        <v>217</v>
      </c>
      <c r="F109" s="39" t="s">
        <v>62</v>
      </c>
      <c r="G109" s="40" t="s">
        <v>15</v>
      </c>
      <c r="H109" s="19"/>
      <c r="I109" s="20"/>
      <c r="J109" s="41">
        <v>2500</v>
      </c>
      <c r="K109" s="139"/>
      <c r="L109" s="42">
        <f t="shared" si="5"/>
        <v>2500</v>
      </c>
      <c r="M109" s="38"/>
      <c r="N109" s="124">
        <v>1</v>
      </c>
      <c r="O109" s="126">
        <f t="shared" si="4"/>
        <v>2500</v>
      </c>
    </row>
    <row r="110" spans="1:15" ht="17.399999999999999" x14ac:dyDescent="0.25">
      <c r="A110" s="141"/>
      <c r="B110" s="45" t="s">
        <v>160</v>
      </c>
      <c r="C110" s="38">
        <v>106</v>
      </c>
      <c r="D110" s="46" t="s">
        <v>222</v>
      </c>
      <c r="E110" s="39" t="s">
        <v>223</v>
      </c>
      <c r="F110" s="39" t="s">
        <v>62</v>
      </c>
      <c r="G110" s="40" t="s">
        <v>15</v>
      </c>
      <c r="H110" s="19"/>
      <c r="I110" s="20"/>
      <c r="J110" s="41">
        <v>650</v>
      </c>
      <c r="K110" s="139"/>
      <c r="L110" s="42">
        <f t="shared" si="5"/>
        <v>650</v>
      </c>
      <c r="M110" s="38"/>
      <c r="N110" s="124">
        <v>1</v>
      </c>
      <c r="O110" s="126">
        <f t="shared" si="4"/>
        <v>650</v>
      </c>
    </row>
    <row r="111" spans="1:15" ht="17.399999999999999" x14ac:dyDescent="0.25">
      <c r="A111" s="141"/>
      <c r="B111" s="45" t="s">
        <v>160</v>
      </c>
      <c r="C111" s="38">
        <v>107</v>
      </c>
      <c r="D111" s="46" t="s">
        <v>226</v>
      </c>
      <c r="E111" s="39" t="s">
        <v>227</v>
      </c>
      <c r="F111" s="39" t="s">
        <v>62</v>
      </c>
      <c r="G111" s="40" t="s">
        <v>15</v>
      </c>
      <c r="H111" s="19"/>
      <c r="I111" s="20"/>
      <c r="J111" s="41">
        <v>300</v>
      </c>
      <c r="K111" s="139"/>
      <c r="L111" s="42">
        <f t="shared" si="5"/>
        <v>300</v>
      </c>
      <c r="M111" s="38"/>
      <c r="N111" s="124">
        <v>1</v>
      </c>
      <c r="O111" s="126">
        <f t="shared" si="4"/>
        <v>300</v>
      </c>
    </row>
    <row r="112" spans="1:15" ht="93.6" x14ac:dyDescent="0.25">
      <c r="A112" s="141"/>
      <c r="B112" s="45" t="s">
        <v>241</v>
      </c>
      <c r="C112" s="38">
        <v>108</v>
      </c>
      <c r="D112" s="46" t="s">
        <v>238</v>
      </c>
      <c r="E112" s="48" t="s">
        <v>239</v>
      </c>
      <c r="F112" s="83" t="s">
        <v>240</v>
      </c>
      <c r="G112" s="40" t="s">
        <v>15</v>
      </c>
      <c r="H112" s="19"/>
      <c r="I112" s="20"/>
      <c r="J112" s="41">
        <v>65000</v>
      </c>
      <c r="K112" s="139"/>
      <c r="L112" s="42">
        <f t="shared" si="5"/>
        <v>65000</v>
      </c>
      <c r="M112" s="38"/>
      <c r="N112" s="124">
        <v>1</v>
      </c>
      <c r="O112" s="126">
        <f t="shared" si="4"/>
        <v>65000</v>
      </c>
    </row>
    <row r="113" spans="1:15" ht="17.399999999999999" x14ac:dyDescent="0.25">
      <c r="A113" s="141"/>
      <c r="B113" s="45" t="s">
        <v>241</v>
      </c>
      <c r="C113" s="38">
        <v>109</v>
      </c>
      <c r="D113" s="38">
        <v>9</v>
      </c>
      <c r="E113" s="48" t="s">
        <v>243</v>
      </c>
      <c r="F113" s="48"/>
      <c r="G113" s="40" t="s">
        <v>15</v>
      </c>
      <c r="H113" s="19"/>
      <c r="I113" s="19"/>
      <c r="J113" s="41">
        <v>5000</v>
      </c>
      <c r="K113" s="139"/>
      <c r="L113" s="42">
        <f t="shared" si="5"/>
        <v>5000</v>
      </c>
      <c r="M113" s="38"/>
      <c r="N113" s="124">
        <v>1</v>
      </c>
      <c r="O113" s="126">
        <f t="shared" si="4"/>
        <v>5000</v>
      </c>
    </row>
    <row r="114" spans="1:15" ht="17.399999999999999" x14ac:dyDescent="0.25">
      <c r="A114" s="141"/>
      <c r="B114" s="45" t="s">
        <v>241</v>
      </c>
      <c r="C114" s="38">
        <v>110</v>
      </c>
      <c r="D114" s="46" t="s">
        <v>238</v>
      </c>
      <c r="E114" s="48" t="s">
        <v>244</v>
      </c>
      <c r="F114" s="48"/>
      <c r="G114" s="40" t="s">
        <v>15</v>
      </c>
      <c r="H114" s="19"/>
      <c r="I114" s="19"/>
      <c r="J114" s="41">
        <v>6000</v>
      </c>
      <c r="K114" s="139"/>
      <c r="L114" s="42">
        <f t="shared" si="5"/>
        <v>6000</v>
      </c>
      <c r="M114" s="38"/>
      <c r="N114" s="124">
        <v>1</v>
      </c>
      <c r="O114" s="126">
        <f t="shared" si="4"/>
        <v>6000</v>
      </c>
    </row>
    <row r="115" spans="1:15" ht="17.399999999999999" x14ac:dyDescent="0.25">
      <c r="A115" s="141"/>
      <c r="B115" s="45" t="s">
        <v>241</v>
      </c>
      <c r="C115" s="38">
        <v>111</v>
      </c>
      <c r="D115" s="38">
        <v>9.1</v>
      </c>
      <c r="E115" s="48" t="s">
        <v>245</v>
      </c>
      <c r="F115" s="48" t="s">
        <v>246</v>
      </c>
      <c r="G115" s="40" t="s">
        <v>15</v>
      </c>
      <c r="H115" s="19"/>
      <c r="I115" s="19"/>
      <c r="J115" s="41">
        <v>100</v>
      </c>
      <c r="K115" s="139"/>
      <c r="L115" s="42">
        <f t="shared" si="5"/>
        <v>100</v>
      </c>
      <c r="M115" s="38"/>
      <c r="N115" s="124">
        <v>1</v>
      </c>
      <c r="O115" s="126">
        <f t="shared" si="4"/>
        <v>100</v>
      </c>
    </row>
    <row r="116" spans="1:15" ht="17.399999999999999" x14ac:dyDescent="0.25">
      <c r="A116" s="141"/>
      <c r="B116" s="45" t="s">
        <v>262</v>
      </c>
      <c r="C116" s="38">
        <v>112</v>
      </c>
      <c r="D116" s="46" t="s">
        <v>258</v>
      </c>
      <c r="E116" s="39" t="s">
        <v>259</v>
      </c>
      <c r="F116" s="39"/>
      <c r="G116" s="40" t="s">
        <v>15</v>
      </c>
      <c r="H116" s="21"/>
      <c r="I116" s="22"/>
      <c r="J116" s="41">
        <v>16500</v>
      </c>
      <c r="K116" s="139"/>
      <c r="L116" s="42">
        <f t="shared" si="5"/>
        <v>16500</v>
      </c>
      <c r="M116" s="38"/>
      <c r="N116" s="124">
        <v>1</v>
      </c>
      <c r="O116" s="126">
        <f t="shared" si="4"/>
        <v>16500</v>
      </c>
    </row>
    <row r="117" spans="1:15" ht="17.399999999999999" x14ac:dyDescent="0.25">
      <c r="A117" s="141"/>
      <c r="B117" s="45" t="s">
        <v>262</v>
      </c>
      <c r="C117" s="38">
        <v>113</v>
      </c>
      <c r="D117" s="46" t="s">
        <v>260</v>
      </c>
      <c r="E117" s="39" t="s">
        <v>261</v>
      </c>
      <c r="F117" s="39"/>
      <c r="G117" s="40" t="s">
        <v>15</v>
      </c>
      <c r="H117" s="21"/>
      <c r="I117" s="22"/>
      <c r="J117" s="41">
        <v>23500</v>
      </c>
      <c r="K117" s="139"/>
      <c r="L117" s="42">
        <f t="shared" si="5"/>
        <v>23500</v>
      </c>
      <c r="M117" s="38"/>
      <c r="N117" s="124">
        <v>1</v>
      </c>
      <c r="O117" s="126">
        <f t="shared" si="4"/>
        <v>23500</v>
      </c>
    </row>
    <row r="118" spans="1:15" ht="17.399999999999999" x14ac:dyDescent="0.25">
      <c r="A118" s="141"/>
      <c r="B118" s="45" t="s">
        <v>271</v>
      </c>
      <c r="C118" s="38">
        <v>114</v>
      </c>
      <c r="D118" s="46" t="s">
        <v>290</v>
      </c>
      <c r="E118" s="39" t="s">
        <v>291</v>
      </c>
      <c r="F118" s="39" t="s">
        <v>292</v>
      </c>
      <c r="G118" s="40" t="s">
        <v>15</v>
      </c>
      <c r="H118" s="19"/>
      <c r="I118" s="19"/>
      <c r="J118" s="41">
        <v>1600</v>
      </c>
      <c r="K118" s="139"/>
      <c r="L118" s="42">
        <f t="shared" si="5"/>
        <v>1600</v>
      </c>
      <c r="M118" s="38"/>
      <c r="N118" s="124">
        <v>1</v>
      </c>
      <c r="O118" s="126">
        <f t="shared" si="4"/>
        <v>1600</v>
      </c>
    </row>
    <row r="119" spans="1:15" ht="17.399999999999999" x14ac:dyDescent="0.25">
      <c r="A119" s="141"/>
      <c r="B119" s="45" t="s">
        <v>271</v>
      </c>
      <c r="C119" s="38">
        <v>115</v>
      </c>
      <c r="D119" s="46" t="s">
        <v>293</v>
      </c>
      <c r="E119" s="39" t="s">
        <v>294</v>
      </c>
      <c r="F119" s="39" t="s">
        <v>295</v>
      </c>
      <c r="G119" s="40" t="s">
        <v>15</v>
      </c>
      <c r="H119" s="19"/>
      <c r="I119" s="19"/>
      <c r="J119" s="41">
        <v>450</v>
      </c>
      <c r="K119" s="139"/>
      <c r="L119" s="42">
        <f t="shared" si="5"/>
        <v>450</v>
      </c>
      <c r="M119" s="38"/>
      <c r="N119" s="124">
        <v>1</v>
      </c>
      <c r="O119" s="126">
        <f t="shared" si="4"/>
        <v>450</v>
      </c>
    </row>
    <row r="120" spans="1:15" ht="17.399999999999999" x14ac:dyDescent="0.25">
      <c r="A120" s="141"/>
      <c r="B120" s="45" t="s">
        <v>271</v>
      </c>
      <c r="C120" s="38">
        <v>116</v>
      </c>
      <c r="D120" s="46" t="s">
        <v>314</v>
      </c>
      <c r="E120" s="47" t="s">
        <v>315</v>
      </c>
      <c r="F120" s="48"/>
      <c r="G120" s="40" t="s">
        <v>303</v>
      </c>
      <c r="H120" s="19"/>
      <c r="I120" s="20"/>
      <c r="J120" s="41">
        <v>30</v>
      </c>
      <c r="K120" s="139"/>
      <c r="L120" s="42">
        <f t="shared" si="5"/>
        <v>30</v>
      </c>
      <c r="M120" s="38"/>
      <c r="N120" s="124">
        <v>1</v>
      </c>
      <c r="O120" s="126">
        <f t="shared" si="4"/>
        <v>30</v>
      </c>
    </row>
    <row r="121" spans="1:15" ht="17.399999999999999" x14ac:dyDescent="0.25">
      <c r="A121" s="141"/>
      <c r="B121" s="45" t="s">
        <v>271</v>
      </c>
      <c r="C121" s="38">
        <v>117</v>
      </c>
      <c r="D121" s="46" t="s">
        <v>321</v>
      </c>
      <c r="E121" s="39" t="s">
        <v>322</v>
      </c>
      <c r="F121" s="48"/>
      <c r="G121" s="40" t="s">
        <v>303</v>
      </c>
      <c r="H121" s="19"/>
      <c r="I121" s="20"/>
      <c r="J121" s="41">
        <v>7</v>
      </c>
      <c r="K121" s="139"/>
      <c r="L121" s="42">
        <f t="shared" si="5"/>
        <v>7</v>
      </c>
      <c r="M121" s="38"/>
      <c r="N121" s="124">
        <v>1</v>
      </c>
      <c r="O121" s="126">
        <f t="shared" si="4"/>
        <v>7</v>
      </c>
    </row>
    <row r="122" spans="1:15" ht="17.399999999999999" x14ac:dyDescent="0.25">
      <c r="A122" s="141"/>
      <c r="B122" s="45" t="s">
        <v>271</v>
      </c>
      <c r="C122" s="38">
        <v>118</v>
      </c>
      <c r="D122" s="46" t="s">
        <v>325</v>
      </c>
      <c r="E122" s="39" t="s">
        <v>326</v>
      </c>
      <c r="F122" s="48"/>
      <c r="G122" s="40" t="s">
        <v>303</v>
      </c>
      <c r="H122" s="19"/>
      <c r="I122" s="20"/>
      <c r="J122" s="41">
        <v>200</v>
      </c>
      <c r="K122" s="139"/>
      <c r="L122" s="42">
        <f t="shared" si="5"/>
        <v>200</v>
      </c>
      <c r="M122" s="38"/>
      <c r="N122" s="124">
        <v>1</v>
      </c>
      <c r="O122" s="126">
        <f t="shared" si="4"/>
        <v>200</v>
      </c>
    </row>
    <row r="123" spans="1:15" ht="17.399999999999999" x14ac:dyDescent="0.25">
      <c r="A123" s="141"/>
      <c r="B123" s="45" t="s">
        <v>271</v>
      </c>
      <c r="C123" s="38">
        <v>119</v>
      </c>
      <c r="D123" s="46" t="s">
        <v>327</v>
      </c>
      <c r="E123" s="39" t="s">
        <v>328</v>
      </c>
      <c r="F123" s="48"/>
      <c r="G123" s="40" t="s">
        <v>303</v>
      </c>
      <c r="H123" s="19"/>
      <c r="I123" s="20"/>
      <c r="J123" s="41">
        <v>380</v>
      </c>
      <c r="K123" s="139"/>
      <c r="L123" s="42">
        <f t="shared" si="5"/>
        <v>380</v>
      </c>
      <c r="M123" s="38"/>
      <c r="N123" s="124">
        <v>1</v>
      </c>
      <c r="O123" s="126">
        <f t="shared" si="4"/>
        <v>380</v>
      </c>
    </row>
    <row r="124" spans="1:15" ht="30" x14ac:dyDescent="0.25">
      <c r="A124" s="141"/>
      <c r="B124" s="45" t="s">
        <v>271</v>
      </c>
      <c r="C124" s="38">
        <v>120</v>
      </c>
      <c r="D124" s="46" t="s">
        <v>339</v>
      </c>
      <c r="E124" s="39" t="s">
        <v>340</v>
      </c>
      <c r="F124" s="48" t="s">
        <v>341</v>
      </c>
      <c r="G124" s="40" t="s">
        <v>15</v>
      </c>
      <c r="H124" s="19"/>
      <c r="I124" s="20"/>
      <c r="J124" s="41">
        <v>370</v>
      </c>
      <c r="K124" s="139"/>
      <c r="L124" s="42">
        <f t="shared" si="5"/>
        <v>370</v>
      </c>
      <c r="M124" s="38"/>
      <c r="N124" s="124">
        <v>1</v>
      </c>
      <c r="O124" s="126">
        <f t="shared" si="4"/>
        <v>370</v>
      </c>
    </row>
    <row r="125" spans="1:15" ht="17.399999999999999" x14ac:dyDescent="0.25">
      <c r="A125" s="141"/>
      <c r="B125" s="45" t="s">
        <v>359</v>
      </c>
      <c r="C125" s="38">
        <v>121</v>
      </c>
      <c r="D125" s="46" t="s">
        <v>351</v>
      </c>
      <c r="E125" s="39" t="s">
        <v>352</v>
      </c>
      <c r="F125" s="48"/>
      <c r="G125" s="40" t="s">
        <v>15</v>
      </c>
      <c r="H125" s="19"/>
      <c r="I125" s="20"/>
      <c r="J125" s="41">
        <v>5600</v>
      </c>
      <c r="K125" s="139"/>
      <c r="L125" s="42">
        <f t="shared" si="5"/>
        <v>5600</v>
      </c>
      <c r="M125" s="38"/>
      <c r="N125" s="124">
        <v>1</v>
      </c>
      <c r="O125" s="126">
        <f t="shared" si="4"/>
        <v>5600</v>
      </c>
    </row>
    <row r="126" spans="1:15" ht="17.399999999999999" x14ac:dyDescent="0.25">
      <c r="A126" s="141"/>
      <c r="B126" s="45" t="s">
        <v>372</v>
      </c>
      <c r="C126" s="38">
        <v>122</v>
      </c>
      <c r="D126" s="46" t="s">
        <v>387</v>
      </c>
      <c r="E126" s="39" t="s">
        <v>388</v>
      </c>
      <c r="F126" s="48"/>
      <c r="G126" s="40" t="s">
        <v>303</v>
      </c>
      <c r="H126" s="19"/>
      <c r="I126" s="20"/>
      <c r="J126" s="41">
        <v>9</v>
      </c>
      <c r="K126" s="139"/>
      <c r="L126" s="42">
        <f t="shared" si="5"/>
        <v>9</v>
      </c>
      <c r="M126" s="38"/>
      <c r="N126" s="124">
        <v>1</v>
      </c>
      <c r="O126" s="126">
        <f t="shared" si="4"/>
        <v>9</v>
      </c>
    </row>
    <row r="127" spans="1:15" ht="17.399999999999999" x14ac:dyDescent="0.25">
      <c r="A127" s="141"/>
      <c r="B127" s="45" t="s">
        <v>372</v>
      </c>
      <c r="C127" s="38">
        <v>123</v>
      </c>
      <c r="D127" s="46" t="s">
        <v>393</v>
      </c>
      <c r="E127" s="39" t="s">
        <v>394</v>
      </c>
      <c r="F127" s="48"/>
      <c r="G127" s="40" t="s">
        <v>303</v>
      </c>
      <c r="H127" s="19"/>
      <c r="I127" s="20"/>
      <c r="J127" s="41">
        <v>55</v>
      </c>
      <c r="K127" s="139"/>
      <c r="L127" s="42">
        <f t="shared" si="5"/>
        <v>55</v>
      </c>
      <c r="M127" s="38"/>
      <c r="N127" s="124">
        <v>1</v>
      </c>
      <c r="O127" s="126">
        <f t="shared" si="4"/>
        <v>55</v>
      </c>
    </row>
    <row r="128" spans="1:15" ht="17.399999999999999" x14ac:dyDescent="0.25">
      <c r="A128" s="141"/>
      <c r="B128" s="45" t="s">
        <v>403</v>
      </c>
      <c r="C128" s="38">
        <v>124</v>
      </c>
      <c r="D128" s="46" t="s">
        <v>436</v>
      </c>
      <c r="E128" s="39" t="s">
        <v>437</v>
      </c>
      <c r="F128" s="48"/>
      <c r="G128" s="40" t="s">
        <v>15</v>
      </c>
      <c r="H128" s="19"/>
      <c r="I128" s="20"/>
      <c r="J128" s="41">
        <v>33000</v>
      </c>
      <c r="K128" s="139"/>
      <c r="L128" s="42">
        <f t="shared" si="5"/>
        <v>33000</v>
      </c>
      <c r="M128" s="38"/>
      <c r="N128" s="124">
        <v>1</v>
      </c>
      <c r="O128" s="126">
        <f t="shared" si="4"/>
        <v>33000</v>
      </c>
    </row>
    <row r="129" spans="1:15" ht="17.399999999999999" x14ac:dyDescent="0.25">
      <c r="A129" s="141"/>
      <c r="B129" s="45" t="s">
        <v>403</v>
      </c>
      <c r="C129" s="38">
        <v>125</v>
      </c>
      <c r="D129" s="46" t="s">
        <v>438</v>
      </c>
      <c r="E129" s="39" t="s">
        <v>439</v>
      </c>
      <c r="F129" s="48"/>
      <c r="G129" s="40" t="s">
        <v>15</v>
      </c>
      <c r="H129" s="19"/>
      <c r="I129" s="20"/>
      <c r="J129" s="41">
        <v>13000</v>
      </c>
      <c r="K129" s="139"/>
      <c r="L129" s="42">
        <f t="shared" si="5"/>
        <v>13000</v>
      </c>
      <c r="M129" s="38"/>
      <c r="N129" s="124">
        <v>1</v>
      </c>
      <c r="O129" s="126">
        <f t="shared" si="4"/>
        <v>13000</v>
      </c>
    </row>
    <row r="130" spans="1:15" ht="17.399999999999999" x14ac:dyDescent="0.25">
      <c r="A130" s="141"/>
      <c r="B130" s="45" t="s">
        <v>403</v>
      </c>
      <c r="C130" s="38">
        <v>126</v>
      </c>
      <c r="D130" s="46" t="s">
        <v>440</v>
      </c>
      <c r="E130" s="39" t="s">
        <v>441</v>
      </c>
      <c r="F130" s="48"/>
      <c r="G130" s="40" t="s">
        <v>15</v>
      </c>
      <c r="H130" s="19"/>
      <c r="I130" s="20"/>
      <c r="J130" s="41">
        <v>36500</v>
      </c>
      <c r="K130" s="139"/>
      <c r="L130" s="42">
        <f t="shared" si="5"/>
        <v>36500</v>
      </c>
      <c r="M130" s="38"/>
      <c r="N130" s="124">
        <v>1</v>
      </c>
      <c r="O130" s="126">
        <f t="shared" si="4"/>
        <v>36500</v>
      </c>
    </row>
    <row r="131" spans="1:15" ht="17.399999999999999" x14ac:dyDescent="0.25">
      <c r="A131" s="141"/>
      <c r="B131" s="45" t="s">
        <v>452</v>
      </c>
      <c r="C131" s="38">
        <v>127</v>
      </c>
      <c r="D131" s="46" t="s">
        <v>460</v>
      </c>
      <c r="E131" s="39" t="s">
        <v>461</v>
      </c>
      <c r="F131" s="48"/>
      <c r="G131" s="40" t="s">
        <v>15</v>
      </c>
      <c r="H131" s="19"/>
      <c r="I131" s="20"/>
      <c r="J131" s="41">
        <v>360</v>
      </c>
      <c r="K131" s="139"/>
      <c r="L131" s="42">
        <f t="shared" si="5"/>
        <v>360</v>
      </c>
      <c r="M131" s="38"/>
      <c r="N131" s="124">
        <v>1</v>
      </c>
      <c r="O131" s="126">
        <f t="shared" si="4"/>
        <v>360</v>
      </c>
    </row>
    <row r="132" spans="1:15" ht="17.399999999999999" x14ac:dyDescent="0.25">
      <c r="A132" s="141"/>
      <c r="B132" s="45" t="s">
        <v>503</v>
      </c>
      <c r="C132" s="38">
        <v>128</v>
      </c>
      <c r="D132" s="46" t="s">
        <v>504</v>
      </c>
      <c r="E132" s="39" t="s">
        <v>505</v>
      </c>
      <c r="F132" s="39" t="s">
        <v>506</v>
      </c>
      <c r="G132" s="40" t="s">
        <v>15</v>
      </c>
      <c r="H132" s="19"/>
      <c r="I132" s="20"/>
      <c r="J132" s="41">
        <v>33000</v>
      </c>
      <c r="K132" s="139"/>
      <c r="L132" s="42">
        <f t="shared" si="5"/>
        <v>33000</v>
      </c>
      <c r="M132" s="38"/>
      <c r="N132" s="124">
        <v>1</v>
      </c>
      <c r="O132" s="126">
        <f t="shared" si="4"/>
        <v>33000</v>
      </c>
    </row>
    <row r="133" spans="1:15" ht="17.399999999999999" x14ac:dyDescent="0.25">
      <c r="A133" s="141"/>
      <c r="B133" s="45" t="s">
        <v>503</v>
      </c>
      <c r="C133" s="38">
        <v>129</v>
      </c>
      <c r="D133" s="46" t="s">
        <v>504</v>
      </c>
      <c r="E133" s="39" t="s">
        <v>507</v>
      </c>
      <c r="F133" s="39" t="s">
        <v>508</v>
      </c>
      <c r="G133" s="40" t="s">
        <v>509</v>
      </c>
      <c r="H133" s="19"/>
      <c r="I133" s="20"/>
      <c r="J133" s="41">
        <v>985</v>
      </c>
      <c r="K133" s="139"/>
      <c r="L133" s="42">
        <f t="shared" si="5"/>
        <v>985</v>
      </c>
      <c r="M133" s="38"/>
      <c r="N133" s="124">
        <v>1</v>
      </c>
      <c r="O133" s="126">
        <f t="shared" si="4"/>
        <v>985</v>
      </c>
    </row>
    <row r="134" spans="1:15" ht="17.399999999999999" x14ac:dyDescent="0.25">
      <c r="A134" s="141"/>
      <c r="B134" s="45" t="s">
        <v>503</v>
      </c>
      <c r="C134" s="38">
        <v>130</v>
      </c>
      <c r="D134" s="46" t="s">
        <v>504</v>
      </c>
      <c r="E134" s="39" t="s">
        <v>510</v>
      </c>
      <c r="F134" s="39" t="s">
        <v>511</v>
      </c>
      <c r="G134" s="40" t="s">
        <v>512</v>
      </c>
      <c r="H134" s="19"/>
      <c r="I134" s="20"/>
      <c r="J134" s="41">
        <v>200</v>
      </c>
      <c r="K134" s="139"/>
      <c r="L134" s="42">
        <f t="shared" si="5"/>
        <v>200</v>
      </c>
      <c r="M134" s="38"/>
      <c r="N134" s="124">
        <v>1</v>
      </c>
      <c r="O134" s="126">
        <f t="shared" si="4"/>
        <v>200</v>
      </c>
    </row>
    <row r="135" spans="1:15" ht="17.399999999999999" x14ac:dyDescent="0.25">
      <c r="A135" s="141"/>
      <c r="B135" s="45" t="s">
        <v>503</v>
      </c>
      <c r="C135" s="38">
        <v>131</v>
      </c>
      <c r="D135" s="46" t="s">
        <v>504</v>
      </c>
      <c r="E135" s="39" t="s">
        <v>513</v>
      </c>
      <c r="F135" s="39" t="s">
        <v>514</v>
      </c>
      <c r="G135" s="40" t="s">
        <v>512</v>
      </c>
      <c r="H135" s="19"/>
      <c r="I135" s="20"/>
      <c r="J135" s="41">
        <v>1250</v>
      </c>
      <c r="K135" s="139"/>
      <c r="L135" s="42">
        <f t="shared" si="5"/>
        <v>1250</v>
      </c>
      <c r="M135" s="38"/>
      <c r="N135" s="124">
        <v>1</v>
      </c>
      <c r="O135" s="126">
        <f t="shared" si="4"/>
        <v>1250</v>
      </c>
    </row>
    <row r="136" spans="1:15" ht="17.399999999999999" x14ac:dyDescent="0.25">
      <c r="A136" s="141"/>
      <c r="B136" s="45" t="s">
        <v>503</v>
      </c>
      <c r="C136" s="38">
        <v>132</v>
      </c>
      <c r="D136" s="46" t="s">
        <v>504</v>
      </c>
      <c r="E136" s="39" t="s">
        <v>515</v>
      </c>
      <c r="F136" s="39" t="s">
        <v>516</v>
      </c>
      <c r="G136" s="40" t="s">
        <v>15</v>
      </c>
      <c r="H136" s="19"/>
      <c r="I136" s="20"/>
      <c r="J136" s="41">
        <v>4800</v>
      </c>
      <c r="K136" s="139"/>
      <c r="L136" s="42">
        <f t="shared" si="5"/>
        <v>4800</v>
      </c>
      <c r="M136" s="38"/>
      <c r="N136" s="124">
        <v>1</v>
      </c>
      <c r="O136" s="126">
        <f t="shared" si="4"/>
        <v>4800</v>
      </c>
    </row>
    <row r="137" spans="1:15" ht="17.399999999999999" x14ac:dyDescent="0.25">
      <c r="A137" s="141"/>
      <c r="B137" s="45" t="s">
        <v>503</v>
      </c>
      <c r="C137" s="38">
        <v>133</v>
      </c>
      <c r="D137" s="46" t="s">
        <v>504</v>
      </c>
      <c r="E137" s="39" t="s">
        <v>517</v>
      </c>
      <c r="F137" s="39" t="s">
        <v>518</v>
      </c>
      <c r="G137" s="40" t="s">
        <v>15</v>
      </c>
      <c r="H137" s="19"/>
      <c r="I137" s="20"/>
      <c r="J137" s="41">
        <v>50000</v>
      </c>
      <c r="K137" s="139"/>
      <c r="L137" s="42">
        <f t="shared" si="5"/>
        <v>50000</v>
      </c>
      <c r="M137" s="38"/>
      <c r="N137" s="124">
        <v>1</v>
      </c>
      <c r="O137" s="126">
        <f t="shared" si="4"/>
        <v>50000</v>
      </c>
    </row>
    <row r="138" spans="1:15" ht="17.399999999999999" x14ac:dyDescent="0.25">
      <c r="A138" s="141"/>
      <c r="B138" s="45" t="s">
        <v>503</v>
      </c>
      <c r="C138" s="38">
        <v>134</v>
      </c>
      <c r="D138" s="46" t="s">
        <v>504</v>
      </c>
      <c r="E138" s="39" t="s">
        <v>519</v>
      </c>
      <c r="F138" s="39" t="s">
        <v>520</v>
      </c>
      <c r="G138" s="40" t="s">
        <v>15</v>
      </c>
      <c r="H138" s="19"/>
      <c r="I138" s="20"/>
      <c r="J138" s="41">
        <v>42000</v>
      </c>
      <c r="K138" s="139"/>
      <c r="L138" s="42">
        <f t="shared" si="5"/>
        <v>42000</v>
      </c>
      <c r="M138" s="38"/>
      <c r="N138" s="124">
        <v>1</v>
      </c>
      <c r="O138" s="126">
        <f t="shared" si="4"/>
        <v>42000</v>
      </c>
    </row>
    <row r="139" spans="1:15" ht="17.399999999999999" x14ac:dyDescent="0.25">
      <c r="A139" s="141"/>
      <c r="B139" s="45" t="s">
        <v>503</v>
      </c>
      <c r="C139" s="38">
        <v>135</v>
      </c>
      <c r="D139" s="46" t="s">
        <v>504</v>
      </c>
      <c r="E139" s="39" t="s">
        <v>521</v>
      </c>
      <c r="F139" s="39" t="s">
        <v>522</v>
      </c>
      <c r="G139" s="40" t="s">
        <v>15</v>
      </c>
      <c r="H139" s="19"/>
      <c r="I139" s="20"/>
      <c r="J139" s="41">
        <v>26000</v>
      </c>
      <c r="K139" s="139"/>
      <c r="L139" s="42">
        <f t="shared" si="5"/>
        <v>26000</v>
      </c>
      <c r="M139" s="38"/>
      <c r="N139" s="124">
        <v>1</v>
      </c>
      <c r="O139" s="126">
        <f t="shared" si="4"/>
        <v>26000</v>
      </c>
    </row>
    <row r="140" spans="1:15" ht="30" x14ac:dyDescent="0.25">
      <c r="A140" s="141"/>
      <c r="B140" s="45" t="s">
        <v>503</v>
      </c>
      <c r="C140" s="38">
        <v>136</v>
      </c>
      <c r="D140" s="46"/>
      <c r="E140" s="39" t="s">
        <v>523</v>
      </c>
      <c r="F140" s="39" t="s">
        <v>524</v>
      </c>
      <c r="G140" s="40" t="s">
        <v>15</v>
      </c>
      <c r="H140" s="19"/>
      <c r="I140" s="20"/>
      <c r="J140" s="41">
        <v>16500</v>
      </c>
      <c r="K140" s="139"/>
      <c r="L140" s="42">
        <f t="shared" si="5"/>
        <v>16500</v>
      </c>
      <c r="M140" s="38"/>
      <c r="N140" s="124">
        <v>1</v>
      </c>
      <c r="O140" s="126">
        <f t="shared" si="4"/>
        <v>16500</v>
      </c>
    </row>
    <row r="141" spans="1:15" ht="35.1" customHeight="1" x14ac:dyDescent="0.25">
      <c r="A141" s="141"/>
      <c r="B141" s="45" t="s">
        <v>503</v>
      </c>
      <c r="C141" s="38">
        <v>137</v>
      </c>
      <c r="D141" s="46"/>
      <c r="E141" s="39" t="s">
        <v>525</v>
      </c>
      <c r="F141" s="39" t="s">
        <v>524</v>
      </c>
      <c r="G141" s="40" t="s">
        <v>15</v>
      </c>
      <c r="H141" s="19"/>
      <c r="I141" s="20"/>
      <c r="J141" s="41">
        <v>24000</v>
      </c>
      <c r="K141" s="139"/>
      <c r="L141" s="42">
        <f t="shared" si="5"/>
        <v>24000</v>
      </c>
      <c r="M141" s="38"/>
      <c r="N141" s="124">
        <v>1</v>
      </c>
      <c r="O141" s="126">
        <f t="shared" si="4"/>
        <v>24000</v>
      </c>
    </row>
    <row r="142" spans="1:15" ht="17.399999999999999" x14ac:dyDescent="0.25">
      <c r="A142" s="141"/>
      <c r="B142" s="50"/>
      <c r="C142" s="38">
        <v>138</v>
      </c>
      <c r="D142" s="46" t="s">
        <v>534</v>
      </c>
      <c r="E142" s="51" t="s">
        <v>535</v>
      </c>
      <c r="F142" s="48" t="s">
        <v>533</v>
      </c>
      <c r="G142" s="40" t="s">
        <v>15</v>
      </c>
      <c r="H142" s="19"/>
      <c r="I142" s="20"/>
      <c r="J142" s="41">
        <v>10500</v>
      </c>
      <c r="K142" s="139"/>
      <c r="L142" s="42">
        <f t="shared" si="5"/>
        <v>10500</v>
      </c>
      <c r="M142" s="38"/>
      <c r="N142" s="124">
        <v>1</v>
      </c>
      <c r="O142" s="126">
        <f t="shared" si="4"/>
        <v>10500</v>
      </c>
    </row>
    <row r="143" spans="1:15" ht="30" x14ac:dyDescent="0.25">
      <c r="A143" s="141"/>
      <c r="B143" s="45" t="s">
        <v>545</v>
      </c>
      <c r="C143" s="38">
        <v>139</v>
      </c>
      <c r="D143" s="38"/>
      <c r="E143" s="48" t="s">
        <v>546</v>
      </c>
      <c r="F143" s="48" t="s">
        <v>547</v>
      </c>
      <c r="G143" s="40" t="s">
        <v>548</v>
      </c>
      <c r="H143" s="19"/>
      <c r="I143" s="20"/>
      <c r="J143" s="41">
        <v>380</v>
      </c>
      <c r="K143" s="139"/>
      <c r="L143" s="42">
        <f t="shared" si="5"/>
        <v>380</v>
      </c>
      <c r="M143" s="38"/>
      <c r="N143" s="124">
        <v>1</v>
      </c>
      <c r="O143" s="126">
        <f t="shared" si="4"/>
        <v>380</v>
      </c>
    </row>
    <row r="144" spans="1:15" ht="18" thickBot="1" x14ac:dyDescent="0.3">
      <c r="A144" s="142"/>
      <c r="B144" s="52" t="s">
        <v>545</v>
      </c>
      <c r="C144" s="38">
        <v>140</v>
      </c>
      <c r="D144" s="53"/>
      <c r="E144" s="54" t="s">
        <v>549</v>
      </c>
      <c r="F144" s="54" t="s">
        <v>550</v>
      </c>
      <c r="G144" s="55" t="s">
        <v>548</v>
      </c>
      <c r="H144" s="19"/>
      <c r="I144" s="20"/>
      <c r="J144" s="84">
        <v>260</v>
      </c>
      <c r="K144" s="139"/>
      <c r="L144" s="56">
        <f t="shared" si="5"/>
        <v>260</v>
      </c>
      <c r="M144" s="53"/>
      <c r="N144" s="124">
        <v>1</v>
      </c>
      <c r="O144" s="126">
        <f t="shared" si="4"/>
        <v>260</v>
      </c>
    </row>
    <row r="145" spans="1:15" ht="17.399999999999999" x14ac:dyDescent="0.25">
      <c r="A145" s="146" t="s">
        <v>571</v>
      </c>
      <c r="B145" s="57" t="s">
        <v>13</v>
      </c>
      <c r="C145" s="38">
        <v>141</v>
      </c>
      <c r="D145" s="58">
        <v>2.2000000000000002</v>
      </c>
      <c r="E145" s="59" t="s">
        <v>16</v>
      </c>
      <c r="F145" s="59"/>
      <c r="G145" s="60" t="s">
        <v>15</v>
      </c>
      <c r="H145" s="19"/>
      <c r="I145" s="20"/>
      <c r="J145" s="153">
        <v>1450</v>
      </c>
      <c r="K145" s="139"/>
      <c r="L145" s="154">
        <f>J145-(J145*$K$145)</f>
        <v>1450</v>
      </c>
      <c r="M145" s="58"/>
      <c r="N145" s="124">
        <v>1</v>
      </c>
      <c r="O145" s="126">
        <f t="shared" si="4"/>
        <v>1450</v>
      </c>
    </row>
    <row r="146" spans="1:15" ht="17.399999999999999" x14ac:dyDescent="0.25">
      <c r="A146" s="147"/>
      <c r="B146" s="63" t="s">
        <v>13</v>
      </c>
      <c r="C146" s="38">
        <v>142</v>
      </c>
      <c r="D146" s="64">
        <v>2.4</v>
      </c>
      <c r="E146" s="65" t="s">
        <v>18</v>
      </c>
      <c r="F146" s="65"/>
      <c r="G146" s="66" t="s">
        <v>15</v>
      </c>
      <c r="H146" s="19"/>
      <c r="I146" s="20"/>
      <c r="J146" s="67">
        <v>450</v>
      </c>
      <c r="K146" s="139"/>
      <c r="L146" s="68">
        <f t="shared" ref="L146:L188" si="6">J146-(J146*$K$145)</f>
        <v>450</v>
      </c>
      <c r="M146" s="64"/>
      <c r="N146" s="124">
        <v>1</v>
      </c>
      <c r="O146" s="126">
        <f t="shared" si="4"/>
        <v>450</v>
      </c>
    </row>
    <row r="147" spans="1:15" ht="17.399999999999999" x14ac:dyDescent="0.25">
      <c r="A147" s="147"/>
      <c r="B147" s="63" t="s">
        <v>13</v>
      </c>
      <c r="C147" s="38">
        <v>143</v>
      </c>
      <c r="D147" s="64">
        <v>2.5</v>
      </c>
      <c r="E147" s="65" t="s">
        <v>19</v>
      </c>
      <c r="F147" s="65"/>
      <c r="G147" s="66" t="s">
        <v>15</v>
      </c>
      <c r="H147" s="19"/>
      <c r="I147" s="20"/>
      <c r="J147" s="152">
        <v>4600</v>
      </c>
      <c r="K147" s="139"/>
      <c r="L147" s="155">
        <f t="shared" si="6"/>
        <v>4600</v>
      </c>
      <c r="M147" s="64"/>
      <c r="N147" s="124">
        <v>1</v>
      </c>
      <c r="O147" s="126">
        <f t="shared" si="4"/>
        <v>4600</v>
      </c>
    </row>
    <row r="148" spans="1:15" ht="17.399999999999999" x14ac:dyDescent="0.25">
      <c r="A148" s="147"/>
      <c r="B148" s="63" t="s">
        <v>13</v>
      </c>
      <c r="C148" s="38">
        <v>144</v>
      </c>
      <c r="D148" s="64">
        <v>2.19</v>
      </c>
      <c r="E148" s="65" t="s">
        <v>34</v>
      </c>
      <c r="F148" s="65"/>
      <c r="G148" s="66" t="s">
        <v>15</v>
      </c>
      <c r="H148" s="19"/>
      <c r="I148" s="20"/>
      <c r="J148" s="67">
        <v>52000</v>
      </c>
      <c r="K148" s="139"/>
      <c r="L148" s="68">
        <f t="shared" si="6"/>
        <v>52000</v>
      </c>
      <c r="M148" s="64"/>
      <c r="N148" s="124">
        <v>1</v>
      </c>
      <c r="O148" s="126">
        <f t="shared" si="4"/>
        <v>52000</v>
      </c>
    </row>
    <row r="149" spans="1:15" ht="17.399999999999999" x14ac:dyDescent="0.25">
      <c r="A149" s="147"/>
      <c r="B149" s="63" t="s">
        <v>13</v>
      </c>
      <c r="C149" s="38">
        <v>145</v>
      </c>
      <c r="D149" s="64">
        <v>2.2000000000000002</v>
      </c>
      <c r="E149" s="65" t="s">
        <v>35</v>
      </c>
      <c r="F149" s="65"/>
      <c r="G149" s="66" t="s">
        <v>15</v>
      </c>
      <c r="H149" s="19"/>
      <c r="I149" s="20"/>
      <c r="J149" s="67">
        <v>82000</v>
      </c>
      <c r="K149" s="139"/>
      <c r="L149" s="68">
        <f t="shared" si="6"/>
        <v>82000</v>
      </c>
      <c r="M149" s="64"/>
      <c r="N149" s="124">
        <v>1</v>
      </c>
      <c r="O149" s="126">
        <f t="shared" si="4"/>
        <v>82000</v>
      </c>
    </row>
    <row r="150" spans="1:15" ht="17.399999999999999" x14ac:dyDescent="0.25">
      <c r="A150" s="147"/>
      <c r="B150" s="63" t="s">
        <v>13</v>
      </c>
      <c r="C150" s="38">
        <v>146</v>
      </c>
      <c r="D150" s="64">
        <v>2.21</v>
      </c>
      <c r="E150" s="65" t="s">
        <v>36</v>
      </c>
      <c r="F150" s="65"/>
      <c r="G150" s="66" t="s">
        <v>15</v>
      </c>
      <c r="H150" s="19"/>
      <c r="I150" s="20"/>
      <c r="J150" s="67">
        <v>13000</v>
      </c>
      <c r="K150" s="139"/>
      <c r="L150" s="68">
        <f t="shared" si="6"/>
        <v>13000</v>
      </c>
      <c r="M150" s="64"/>
      <c r="N150" s="124">
        <v>1</v>
      </c>
      <c r="O150" s="126">
        <f t="shared" si="4"/>
        <v>13000</v>
      </c>
    </row>
    <row r="151" spans="1:15" ht="17.399999999999999" x14ac:dyDescent="0.25">
      <c r="A151" s="147"/>
      <c r="B151" s="63" t="s">
        <v>13</v>
      </c>
      <c r="C151" s="38">
        <v>147</v>
      </c>
      <c r="D151" s="64">
        <v>2.2200000000000002</v>
      </c>
      <c r="E151" s="65" t="s">
        <v>37</v>
      </c>
      <c r="F151" s="65"/>
      <c r="G151" s="66" t="s">
        <v>15</v>
      </c>
      <c r="H151" s="19"/>
      <c r="I151" s="20"/>
      <c r="J151" s="67">
        <v>22000</v>
      </c>
      <c r="K151" s="139"/>
      <c r="L151" s="68">
        <f t="shared" si="6"/>
        <v>22000</v>
      </c>
      <c r="M151" s="64"/>
      <c r="N151" s="124">
        <v>1</v>
      </c>
      <c r="O151" s="126">
        <f t="shared" si="4"/>
        <v>22000</v>
      </c>
    </row>
    <row r="152" spans="1:15" ht="17.399999999999999" x14ac:dyDescent="0.25">
      <c r="A152" s="147"/>
      <c r="B152" s="63" t="s">
        <v>13</v>
      </c>
      <c r="C152" s="38">
        <v>148</v>
      </c>
      <c r="D152" s="64">
        <v>2.23</v>
      </c>
      <c r="E152" s="85" t="s">
        <v>38</v>
      </c>
      <c r="F152" s="65"/>
      <c r="G152" s="66" t="s">
        <v>15</v>
      </c>
      <c r="H152" s="19"/>
      <c r="I152" s="20"/>
      <c r="J152" s="67">
        <v>9000</v>
      </c>
      <c r="K152" s="139"/>
      <c r="L152" s="68">
        <f t="shared" si="6"/>
        <v>9000</v>
      </c>
      <c r="M152" s="64"/>
      <c r="N152" s="124">
        <v>1</v>
      </c>
      <c r="O152" s="126">
        <f t="shared" si="4"/>
        <v>9000</v>
      </c>
    </row>
    <row r="153" spans="1:15" ht="17.399999999999999" x14ac:dyDescent="0.25">
      <c r="A153" s="147"/>
      <c r="B153" s="63" t="s">
        <v>13</v>
      </c>
      <c r="C153" s="38">
        <v>149</v>
      </c>
      <c r="D153" s="64">
        <v>2.2400000000000002</v>
      </c>
      <c r="E153" s="85" t="s">
        <v>39</v>
      </c>
      <c r="F153" s="65"/>
      <c r="G153" s="66" t="s">
        <v>15</v>
      </c>
      <c r="H153" s="19"/>
      <c r="I153" s="20"/>
      <c r="J153" s="67">
        <v>8000</v>
      </c>
      <c r="K153" s="139"/>
      <c r="L153" s="68">
        <f t="shared" si="6"/>
        <v>8000</v>
      </c>
      <c r="M153" s="64"/>
      <c r="N153" s="124">
        <v>1</v>
      </c>
      <c r="O153" s="126">
        <f t="shared" si="4"/>
        <v>8000</v>
      </c>
    </row>
    <row r="154" spans="1:15" ht="17.399999999999999" x14ac:dyDescent="0.25">
      <c r="A154" s="147"/>
      <c r="B154" s="63" t="s">
        <v>46</v>
      </c>
      <c r="C154" s="38">
        <v>150</v>
      </c>
      <c r="D154" s="64">
        <v>3.7</v>
      </c>
      <c r="E154" s="69" t="s">
        <v>50</v>
      </c>
      <c r="F154" s="86"/>
      <c r="G154" s="87" t="s">
        <v>15</v>
      </c>
      <c r="H154" s="19"/>
      <c r="I154" s="19"/>
      <c r="J154" s="67">
        <v>2000</v>
      </c>
      <c r="K154" s="139"/>
      <c r="L154" s="68">
        <f t="shared" si="6"/>
        <v>2000</v>
      </c>
      <c r="M154" s="64"/>
      <c r="N154" s="124">
        <v>1</v>
      </c>
      <c r="O154" s="126">
        <f t="shared" si="4"/>
        <v>2000</v>
      </c>
    </row>
    <row r="155" spans="1:15" ht="17.399999999999999" x14ac:dyDescent="0.25">
      <c r="A155" s="147"/>
      <c r="B155" s="63" t="s">
        <v>46</v>
      </c>
      <c r="C155" s="38">
        <v>151</v>
      </c>
      <c r="D155" s="64">
        <v>3.8</v>
      </c>
      <c r="E155" s="69" t="s">
        <v>51</v>
      </c>
      <c r="F155" s="88" t="s">
        <v>52</v>
      </c>
      <c r="G155" s="87" t="s">
        <v>15</v>
      </c>
      <c r="H155" s="19"/>
      <c r="I155" s="19"/>
      <c r="J155" s="67">
        <v>1400</v>
      </c>
      <c r="K155" s="139"/>
      <c r="L155" s="68">
        <f t="shared" si="6"/>
        <v>1400</v>
      </c>
      <c r="M155" s="64"/>
      <c r="N155" s="124">
        <v>1</v>
      </c>
      <c r="O155" s="126">
        <f t="shared" si="4"/>
        <v>1400</v>
      </c>
    </row>
    <row r="156" spans="1:15" ht="17.399999999999999" x14ac:dyDescent="0.25">
      <c r="A156" s="147"/>
      <c r="B156" s="70" t="s">
        <v>65</v>
      </c>
      <c r="C156" s="38">
        <v>152</v>
      </c>
      <c r="D156" s="71" t="s">
        <v>72</v>
      </c>
      <c r="E156" s="65" t="s">
        <v>73</v>
      </c>
      <c r="F156" s="65" t="s">
        <v>62</v>
      </c>
      <c r="G156" s="66" t="s">
        <v>15</v>
      </c>
      <c r="H156" s="19"/>
      <c r="I156" s="20"/>
      <c r="J156" s="67">
        <v>6600</v>
      </c>
      <c r="K156" s="139"/>
      <c r="L156" s="68">
        <f t="shared" si="6"/>
        <v>6600</v>
      </c>
      <c r="M156" s="64"/>
      <c r="N156" s="124">
        <v>1</v>
      </c>
      <c r="O156" s="126">
        <f t="shared" si="4"/>
        <v>6600</v>
      </c>
    </row>
    <row r="157" spans="1:15" ht="17.399999999999999" x14ac:dyDescent="0.25">
      <c r="A157" s="147"/>
      <c r="B157" s="70" t="s">
        <v>65</v>
      </c>
      <c r="C157" s="38">
        <v>153</v>
      </c>
      <c r="D157" s="71" t="s">
        <v>74</v>
      </c>
      <c r="E157" s="65" t="s">
        <v>75</v>
      </c>
      <c r="F157" s="65" t="s">
        <v>62</v>
      </c>
      <c r="G157" s="66" t="s">
        <v>15</v>
      </c>
      <c r="H157" s="19"/>
      <c r="I157" s="20"/>
      <c r="J157" s="67">
        <v>7500</v>
      </c>
      <c r="K157" s="139"/>
      <c r="L157" s="68">
        <f t="shared" si="6"/>
        <v>7500</v>
      </c>
      <c r="M157" s="64"/>
      <c r="N157" s="124">
        <v>1</v>
      </c>
      <c r="O157" s="126">
        <f t="shared" si="4"/>
        <v>7500</v>
      </c>
    </row>
    <row r="158" spans="1:15" ht="17.399999999999999" x14ac:dyDescent="0.25">
      <c r="A158" s="147"/>
      <c r="B158" s="70" t="s">
        <v>65</v>
      </c>
      <c r="C158" s="38">
        <v>154</v>
      </c>
      <c r="D158" s="71" t="s">
        <v>80</v>
      </c>
      <c r="E158" s="65" t="s">
        <v>81</v>
      </c>
      <c r="F158" s="65" t="s">
        <v>62</v>
      </c>
      <c r="G158" s="66" t="s">
        <v>15</v>
      </c>
      <c r="H158" s="19"/>
      <c r="I158" s="20"/>
      <c r="J158" s="67">
        <v>1300</v>
      </c>
      <c r="K158" s="139"/>
      <c r="L158" s="68">
        <f t="shared" si="6"/>
        <v>1300</v>
      </c>
      <c r="M158" s="64"/>
      <c r="N158" s="124">
        <v>1</v>
      </c>
      <c r="O158" s="126">
        <f t="shared" si="4"/>
        <v>1300</v>
      </c>
    </row>
    <row r="159" spans="1:15" ht="17.399999999999999" x14ac:dyDescent="0.25">
      <c r="A159" s="147"/>
      <c r="B159" s="70" t="s">
        <v>65</v>
      </c>
      <c r="C159" s="38">
        <v>155</v>
      </c>
      <c r="D159" s="71" t="s">
        <v>88</v>
      </c>
      <c r="E159" s="65" t="s">
        <v>89</v>
      </c>
      <c r="F159" s="65" t="s">
        <v>62</v>
      </c>
      <c r="G159" s="66" t="s">
        <v>15</v>
      </c>
      <c r="H159" s="19"/>
      <c r="I159" s="20"/>
      <c r="J159" s="67">
        <v>480</v>
      </c>
      <c r="K159" s="139"/>
      <c r="L159" s="68">
        <f t="shared" si="6"/>
        <v>480</v>
      </c>
      <c r="M159" s="64"/>
      <c r="N159" s="124">
        <v>1</v>
      </c>
      <c r="O159" s="126">
        <f t="shared" ref="O159:O160" si="7">L159*N159</f>
        <v>480</v>
      </c>
    </row>
    <row r="160" spans="1:15" ht="17.399999999999999" x14ac:dyDescent="0.25">
      <c r="A160" s="147"/>
      <c r="B160" s="70" t="s">
        <v>65</v>
      </c>
      <c r="C160" s="38">
        <v>156</v>
      </c>
      <c r="D160" s="71" t="s">
        <v>90</v>
      </c>
      <c r="E160" s="65" t="s">
        <v>91</v>
      </c>
      <c r="F160" s="65" t="s">
        <v>62</v>
      </c>
      <c r="G160" s="66" t="s">
        <v>15</v>
      </c>
      <c r="H160" s="19"/>
      <c r="I160" s="20"/>
      <c r="J160" s="67">
        <v>1780</v>
      </c>
      <c r="K160" s="139"/>
      <c r="L160" s="68">
        <f t="shared" si="6"/>
        <v>1780</v>
      </c>
      <c r="M160" s="64"/>
      <c r="N160" s="124">
        <v>1</v>
      </c>
      <c r="O160" s="126">
        <f t="shared" si="7"/>
        <v>1780</v>
      </c>
    </row>
    <row r="161" spans="1:15" ht="17.399999999999999" x14ac:dyDescent="0.25">
      <c r="A161" s="147"/>
      <c r="B161" s="70" t="s">
        <v>65</v>
      </c>
      <c r="C161" s="38">
        <v>157</v>
      </c>
      <c r="D161" s="71" t="s">
        <v>92</v>
      </c>
      <c r="E161" s="65" t="s">
        <v>93</v>
      </c>
      <c r="F161" s="65" t="s">
        <v>62</v>
      </c>
      <c r="G161" s="66" t="s">
        <v>15</v>
      </c>
      <c r="H161" s="19"/>
      <c r="I161" s="20"/>
      <c r="J161" s="67">
        <v>950</v>
      </c>
      <c r="K161" s="139"/>
      <c r="L161" s="68">
        <f t="shared" si="6"/>
        <v>950</v>
      </c>
      <c r="M161" s="64"/>
      <c r="N161" s="124">
        <v>1</v>
      </c>
      <c r="O161" s="127">
        <f t="shared" ref="O161:O188" si="8">L161*N161</f>
        <v>950</v>
      </c>
    </row>
    <row r="162" spans="1:15" ht="17.399999999999999" x14ac:dyDescent="0.25">
      <c r="A162" s="147"/>
      <c r="B162" s="70" t="s">
        <v>65</v>
      </c>
      <c r="C162" s="38">
        <v>158</v>
      </c>
      <c r="D162" s="71" t="s">
        <v>94</v>
      </c>
      <c r="E162" s="65" t="s">
        <v>95</v>
      </c>
      <c r="F162" s="65" t="s">
        <v>62</v>
      </c>
      <c r="G162" s="66" t="s">
        <v>15</v>
      </c>
      <c r="H162" s="19"/>
      <c r="I162" s="20"/>
      <c r="J162" s="67">
        <v>1250</v>
      </c>
      <c r="K162" s="139"/>
      <c r="L162" s="68">
        <f t="shared" si="6"/>
        <v>1250</v>
      </c>
      <c r="M162" s="64"/>
      <c r="N162" s="124">
        <v>1</v>
      </c>
      <c r="O162" s="127">
        <f t="shared" si="8"/>
        <v>1250</v>
      </c>
    </row>
    <row r="163" spans="1:15" ht="17.399999999999999" x14ac:dyDescent="0.25">
      <c r="A163" s="147"/>
      <c r="B163" s="70" t="s">
        <v>65</v>
      </c>
      <c r="C163" s="38">
        <v>159</v>
      </c>
      <c r="D163" s="71" t="s">
        <v>102</v>
      </c>
      <c r="E163" s="65" t="s">
        <v>103</v>
      </c>
      <c r="F163" s="65" t="s">
        <v>62</v>
      </c>
      <c r="G163" s="66" t="s">
        <v>15</v>
      </c>
      <c r="H163" s="19"/>
      <c r="I163" s="20"/>
      <c r="J163" s="67">
        <v>5500</v>
      </c>
      <c r="K163" s="139"/>
      <c r="L163" s="68">
        <f t="shared" si="6"/>
        <v>5500</v>
      </c>
      <c r="M163" s="64"/>
      <c r="N163" s="124">
        <v>1</v>
      </c>
      <c r="O163" s="127">
        <f t="shared" si="8"/>
        <v>5500</v>
      </c>
    </row>
    <row r="164" spans="1:15" ht="17.399999999999999" x14ac:dyDescent="0.25">
      <c r="A164" s="147"/>
      <c r="B164" s="70" t="s">
        <v>110</v>
      </c>
      <c r="C164" s="38">
        <v>160</v>
      </c>
      <c r="D164" s="71" t="s">
        <v>116</v>
      </c>
      <c r="E164" s="65" t="s">
        <v>117</v>
      </c>
      <c r="F164" s="65" t="s">
        <v>62</v>
      </c>
      <c r="G164" s="66" t="s">
        <v>15</v>
      </c>
      <c r="H164" s="19"/>
      <c r="I164" s="20"/>
      <c r="J164" s="67">
        <v>850</v>
      </c>
      <c r="K164" s="139"/>
      <c r="L164" s="68">
        <f t="shared" si="6"/>
        <v>850</v>
      </c>
      <c r="M164" s="64"/>
      <c r="N164" s="124">
        <v>1</v>
      </c>
      <c r="O164" s="127">
        <f t="shared" si="8"/>
        <v>850</v>
      </c>
    </row>
    <row r="165" spans="1:15" ht="17.399999999999999" x14ac:dyDescent="0.25">
      <c r="A165" s="147"/>
      <c r="B165" s="70" t="s">
        <v>110</v>
      </c>
      <c r="C165" s="38">
        <v>161</v>
      </c>
      <c r="D165" s="71" t="s">
        <v>118</v>
      </c>
      <c r="E165" s="65" t="s">
        <v>119</v>
      </c>
      <c r="F165" s="65" t="s">
        <v>62</v>
      </c>
      <c r="G165" s="66" t="s">
        <v>15</v>
      </c>
      <c r="H165" s="19"/>
      <c r="I165" s="20"/>
      <c r="J165" s="67">
        <v>950</v>
      </c>
      <c r="K165" s="139"/>
      <c r="L165" s="68">
        <f t="shared" si="6"/>
        <v>950</v>
      </c>
      <c r="M165" s="64"/>
      <c r="N165" s="124">
        <v>1</v>
      </c>
      <c r="O165" s="127">
        <f t="shared" si="8"/>
        <v>950</v>
      </c>
    </row>
    <row r="166" spans="1:15" ht="17.399999999999999" x14ac:dyDescent="0.25">
      <c r="A166" s="147"/>
      <c r="B166" s="70" t="s">
        <v>110</v>
      </c>
      <c r="C166" s="38">
        <v>162</v>
      </c>
      <c r="D166" s="71" t="s">
        <v>124</v>
      </c>
      <c r="E166" s="73" t="s">
        <v>125</v>
      </c>
      <c r="F166" s="65" t="s">
        <v>62</v>
      </c>
      <c r="G166" s="66" t="s">
        <v>15</v>
      </c>
      <c r="H166" s="19"/>
      <c r="I166" s="20"/>
      <c r="J166" s="67">
        <v>750</v>
      </c>
      <c r="K166" s="139"/>
      <c r="L166" s="68">
        <f t="shared" si="6"/>
        <v>750</v>
      </c>
      <c r="M166" s="64"/>
      <c r="N166" s="124">
        <v>1</v>
      </c>
      <c r="O166" s="127">
        <f t="shared" si="8"/>
        <v>750</v>
      </c>
    </row>
    <row r="167" spans="1:15" ht="17.399999999999999" x14ac:dyDescent="0.25">
      <c r="A167" s="147"/>
      <c r="B167" s="70" t="s">
        <v>110</v>
      </c>
      <c r="C167" s="38">
        <v>163</v>
      </c>
      <c r="D167" s="71" t="s">
        <v>136</v>
      </c>
      <c r="E167" s="89" t="s">
        <v>137</v>
      </c>
      <c r="F167" s="65" t="s">
        <v>62</v>
      </c>
      <c r="G167" s="66" t="s">
        <v>15</v>
      </c>
      <c r="H167" s="19"/>
      <c r="I167" s="20"/>
      <c r="J167" s="67">
        <v>1150</v>
      </c>
      <c r="K167" s="139"/>
      <c r="L167" s="68">
        <f t="shared" si="6"/>
        <v>1150</v>
      </c>
      <c r="M167" s="64"/>
      <c r="N167" s="124">
        <v>1</v>
      </c>
      <c r="O167" s="127">
        <f t="shared" si="8"/>
        <v>1150</v>
      </c>
    </row>
    <row r="168" spans="1:15" ht="17.399999999999999" x14ac:dyDescent="0.25">
      <c r="A168" s="147"/>
      <c r="B168" s="70" t="s">
        <v>160</v>
      </c>
      <c r="C168" s="38">
        <v>164</v>
      </c>
      <c r="D168" s="71" t="s">
        <v>191</v>
      </c>
      <c r="E168" s="65" t="s">
        <v>192</v>
      </c>
      <c r="F168" s="65" t="s">
        <v>62</v>
      </c>
      <c r="G168" s="66" t="s">
        <v>15</v>
      </c>
      <c r="H168" s="19"/>
      <c r="I168" s="20"/>
      <c r="J168" s="67">
        <v>500</v>
      </c>
      <c r="K168" s="139"/>
      <c r="L168" s="68">
        <f t="shared" si="6"/>
        <v>500</v>
      </c>
      <c r="M168" s="64"/>
      <c r="N168" s="124">
        <v>1</v>
      </c>
      <c r="O168" s="127">
        <f t="shared" si="8"/>
        <v>500</v>
      </c>
    </row>
    <row r="169" spans="1:15" ht="17.399999999999999" x14ac:dyDescent="0.25">
      <c r="A169" s="147"/>
      <c r="B169" s="70" t="s">
        <v>271</v>
      </c>
      <c r="C169" s="38">
        <v>165</v>
      </c>
      <c r="D169" s="71" t="s">
        <v>272</v>
      </c>
      <c r="E169" s="65" t="s">
        <v>273</v>
      </c>
      <c r="F169" s="73"/>
      <c r="G169" s="66" t="s">
        <v>15</v>
      </c>
      <c r="H169" s="19"/>
      <c r="I169" s="20"/>
      <c r="J169" s="67">
        <v>2500</v>
      </c>
      <c r="K169" s="139"/>
      <c r="L169" s="68">
        <f t="shared" si="6"/>
        <v>2500</v>
      </c>
      <c r="M169" s="64"/>
      <c r="N169" s="124">
        <v>1</v>
      </c>
      <c r="O169" s="127">
        <f t="shared" si="8"/>
        <v>2500</v>
      </c>
    </row>
    <row r="170" spans="1:15" ht="17.399999999999999" x14ac:dyDescent="0.25">
      <c r="A170" s="147"/>
      <c r="B170" s="70" t="s">
        <v>271</v>
      </c>
      <c r="C170" s="38">
        <v>166</v>
      </c>
      <c r="D170" s="71" t="s">
        <v>310</v>
      </c>
      <c r="E170" s="65" t="s">
        <v>311</v>
      </c>
      <c r="F170" s="73"/>
      <c r="G170" s="66" t="s">
        <v>303</v>
      </c>
      <c r="H170" s="19"/>
      <c r="I170" s="20"/>
      <c r="J170" s="67">
        <v>15</v>
      </c>
      <c r="K170" s="139"/>
      <c r="L170" s="68">
        <f t="shared" si="6"/>
        <v>15</v>
      </c>
      <c r="M170" s="64"/>
      <c r="N170" s="124">
        <v>1</v>
      </c>
      <c r="O170" s="127">
        <f t="shared" si="8"/>
        <v>15</v>
      </c>
    </row>
    <row r="171" spans="1:15" ht="17.399999999999999" x14ac:dyDescent="0.25">
      <c r="A171" s="147"/>
      <c r="B171" s="70" t="s">
        <v>271</v>
      </c>
      <c r="C171" s="38">
        <v>167</v>
      </c>
      <c r="D171" s="71" t="s">
        <v>312</v>
      </c>
      <c r="E171" s="90" t="s">
        <v>313</v>
      </c>
      <c r="F171" s="73"/>
      <c r="G171" s="66" t="s">
        <v>303</v>
      </c>
      <c r="H171" s="19"/>
      <c r="I171" s="20"/>
      <c r="J171" s="67">
        <v>30</v>
      </c>
      <c r="K171" s="139"/>
      <c r="L171" s="68">
        <f t="shared" si="6"/>
        <v>30</v>
      </c>
      <c r="M171" s="64"/>
      <c r="N171" s="124">
        <v>1</v>
      </c>
      <c r="O171" s="127">
        <f t="shared" si="8"/>
        <v>30</v>
      </c>
    </row>
    <row r="172" spans="1:15" ht="17.399999999999999" x14ac:dyDescent="0.25">
      <c r="A172" s="147"/>
      <c r="B172" s="70" t="s">
        <v>359</v>
      </c>
      <c r="C172" s="38">
        <v>168</v>
      </c>
      <c r="D172" s="71" t="s">
        <v>353</v>
      </c>
      <c r="E172" s="65" t="s">
        <v>354</v>
      </c>
      <c r="F172" s="73"/>
      <c r="G172" s="66" t="s">
        <v>15</v>
      </c>
      <c r="H172" s="19"/>
      <c r="I172" s="20"/>
      <c r="J172" s="67">
        <v>6500</v>
      </c>
      <c r="K172" s="139"/>
      <c r="L172" s="68">
        <f t="shared" si="6"/>
        <v>6500</v>
      </c>
      <c r="M172" s="64"/>
      <c r="N172" s="124">
        <v>1</v>
      </c>
      <c r="O172" s="127">
        <f t="shared" si="8"/>
        <v>6500</v>
      </c>
    </row>
    <row r="173" spans="1:15" ht="17.399999999999999" x14ac:dyDescent="0.25">
      <c r="A173" s="147"/>
      <c r="B173" s="70" t="s">
        <v>359</v>
      </c>
      <c r="C173" s="38">
        <v>169</v>
      </c>
      <c r="D173" s="71" t="s">
        <v>357</v>
      </c>
      <c r="E173" s="65" t="s">
        <v>358</v>
      </c>
      <c r="F173" s="73"/>
      <c r="G173" s="66" t="s">
        <v>15</v>
      </c>
      <c r="H173" s="19"/>
      <c r="I173" s="20"/>
      <c r="J173" s="67">
        <v>2800</v>
      </c>
      <c r="K173" s="139"/>
      <c r="L173" s="68">
        <f t="shared" si="6"/>
        <v>2800</v>
      </c>
      <c r="M173" s="64"/>
      <c r="N173" s="124">
        <v>1</v>
      </c>
      <c r="O173" s="127">
        <f t="shared" si="8"/>
        <v>2800</v>
      </c>
    </row>
    <row r="174" spans="1:15" ht="17.399999999999999" x14ac:dyDescent="0.25">
      <c r="A174" s="147"/>
      <c r="B174" s="70" t="s">
        <v>372</v>
      </c>
      <c r="C174" s="38">
        <v>170</v>
      </c>
      <c r="D174" s="71" t="s">
        <v>375</v>
      </c>
      <c r="E174" s="65" t="s">
        <v>376</v>
      </c>
      <c r="F174" s="73"/>
      <c r="G174" s="66" t="s">
        <v>303</v>
      </c>
      <c r="H174" s="19"/>
      <c r="I174" s="20"/>
      <c r="J174" s="67">
        <v>10</v>
      </c>
      <c r="K174" s="139"/>
      <c r="L174" s="68">
        <f t="shared" si="6"/>
        <v>10</v>
      </c>
      <c r="M174" s="64"/>
      <c r="N174" s="124">
        <v>1</v>
      </c>
      <c r="O174" s="127">
        <f t="shared" si="8"/>
        <v>10</v>
      </c>
    </row>
    <row r="175" spans="1:15" ht="17.399999999999999" x14ac:dyDescent="0.25">
      <c r="A175" s="147"/>
      <c r="B175" s="70" t="s">
        <v>372</v>
      </c>
      <c r="C175" s="38">
        <v>171</v>
      </c>
      <c r="D175" s="71" t="s">
        <v>379</v>
      </c>
      <c r="E175" s="65" t="s">
        <v>380</v>
      </c>
      <c r="F175" s="73"/>
      <c r="G175" s="66" t="s">
        <v>303</v>
      </c>
      <c r="H175" s="19"/>
      <c r="I175" s="20"/>
      <c r="J175" s="67">
        <v>17</v>
      </c>
      <c r="K175" s="139"/>
      <c r="L175" s="68">
        <f t="shared" si="6"/>
        <v>17</v>
      </c>
      <c r="M175" s="64"/>
      <c r="N175" s="124">
        <v>1</v>
      </c>
      <c r="O175" s="127">
        <f t="shared" si="8"/>
        <v>17</v>
      </c>
    </row>
    <row r="176" spans="1:15" ht="17.399999999999999" x14ac:dyDescent="0.25">
      <c r="A176" s="147"/>
      <c r="B176" s="70" t="s">
        <v>372</v>
      </c>
      <c r="C176" s="38">
        <v>172</v>
      </c>
      <c r="D176" s="71" t="s">
        <v>389</v>
      </c>
      <c r="E176" s="65" t="s">
        <v>390</v>
      </c>
      <c r="F176" s="73"/>
      <c r="G176" s="66" t="s">
        <v>303</v>
      </c>
      <c r="H176" s="19"/>
      <c r="I176" s="20"/>
      <c r="J176" s="67">
        <v>15</v>
      </c>
      <c r="K176" s="139"/>
      <c r="L176" s="68">
        <f t="shared" si="6"/>
        <v>15</v>
      </c>
      <c r="M176" s="64"/>
      <c r="N176" s="124">
        <v>1</v>
      </c>
      <c r="O176" s="127">
        <f t="shared" si="8"/>
        <v>15</v>
      </c>
    </row>
    <row r="177" spans="1:15" ht="17.399999999999999" x14ac:dyDescent="0.25">
      <c r="A177" s="147"/>
      <c r="B177" s="70" t="s">
        <v>372</v>
      </c>
      <c r="C177" s="38">
        <v>173</v>
      </c>
      <c r="D177" s="71" t="s">
        <v>391</v>
      </c>
      <c r="E177" s="65" t="s">
        <v>392</v>
      </c>
      <c r="F177" s="73"/>
      <c r="G177" s="66" t="s">
        <v>303</v>
      </c>
      <c r="H177" s="19"/>
      <c r="I177" s="20"/>
      <c r="J177" s="67">
        <v>19</v>
      </c>
      <c r="K177" s="139"/>
      <c r="L177" s="68">
        <f t="shared" si="6"/>
        <v>19</v>
      </c>
      <c r="M177" s="64"/>
      <c r="N177" s="124">
        <v>1</v>
      </c>
      <c r="O177" s="127">
        <f t="shared" si="8"/>
        <v>19</v>
      </c>
    </row>
    <row r="178" spans="1:15" ht="17.399999999999999" x14ac:dyDescent="0.25">
      <c r="A178" s="147"/>
      <c r="B178" s="70" t="s">
        <v>372</v>
      </c>
      <c r="C178" s="38">
        <v>174</v>
      </c>
      <c r="D178" s="71" t="s">
        <v>397</v>
      </c>
      <c r="E178" s="65" t="s">
        <v>398</v>
      </c>
      <c r="F178" s="73"/>
      <c r="G178" s="66" t="s">
        <v>15</v>
      </c>
      <c r="H178" s="19"/>
      <c r="I178" s="20"/>
      <c r="J178" s="67">
        <v>100</v>
      </c>
      <c r="K178" s="139"/>
      <c r="L178" s="68">
        <f t="shared" si="6"/>
        <v>100</v>
      </c>
      <c r="M178" s="64"/>
      <c r="N178" s="124">
        <v>1</v>
      </c>
      <c r="O178" s="127">
        <f t="shared" si="8"/>
        <v>100</v>
      </c>
    </row>
    <row r="179" spans="1:15" ht="17.399999999999999" x14ac:dyDescent="0.25">
      <c r="A179" s="147"/>
      <c r="B179" s="70" t="s">
        <v>403</v>
      </c>
      <c r="C179" s="38">
        <v>175</v>
      </c>
      <c r="D179" s="71" t="s">
        <v>399</v>
      </c>
      <c r="E179" s="65" t="s">
        <v>400</v>
      </c>
      <c r="F179" s="73"/>
      <c r="G179" s="66" t="s">
        <v>15</v>
      </c>
      <c r="H179" s="19"/>
      <c r="I179" s="20"/>
      <c r="J179" s="67">
        <v>7500</v>
      </c>
      <c r="K179" s="139"/>
      <c r="L179" s="68">
        <f t="shared" si="6"/>
        <v>7500</v>
      </c>
      <c r="M179" s="64"/>
      <c r="N179" s="124">
        <v>1</v>
      </c>
      <c r="O179" s="127">
        <f t="shared" si="8"/>
        <v>7500</v>
      </c>
    </row>
    <row r="180" spans="1:15" ht="17.399999999999999" x14ac:dyDescent="0.25">
      <c r="A180" s="147"/>
      <c r="B180" s="70" t="s">
        <v>403</v>
      </c>
      <c r="C180" s="38">
        <v>176</v>
      </c>
      <c r="D180" s="71" t="s">
        <v>442</v>
      </c>
      <c r="E180" s="65" t="s">
        <v>443</v>
      </c>
      <c r="F180" s="73"/>
      <c r="G180" s="66" t="s">
        <v>15</v>
      </c>
      <c r="H180" s="19"/>
      <c r="I180" s="20"/>
      <c r="J180" s="67">
        <v>7500</v>
      </c>
      <c r="K180" s="139"/>
      <c r="L180" s="68">
        <f t="shared" si="6"/>
        <v>7500</v>
      </c>
      <c r="M180" s="64"/>
      <c r="N180" s="124">
        <v>1</v>
      </c>
      <c r="O180" s="127">
        <f t="shared" si="8"/>
        <v>7500</v>
      </c>
    </row>
    <row r="181" spans="1:15" ht="17.399999999999999" x14ac:dyDescent="0.25">
      <c r="A181" s="147"/>
      <c r="B181" s="70" t="s">
        <v>403</v>
      </c>
      <c r="C181" s="38">
        <v>177</v>
      </c>
      <c r="D181" s="71" t="s">
        <v>444</v>
      </c>
      <c r="E181" s="65" t="s">
        <v>445</v>
      </c>
      <c r="F181" s="73"/>
      <c r="G181" s="66" t="s">
        <v>15</v>
      </c>
      <c r="H181" s="19"/>
      <c r="I181" s="20"/>
      <c r="J181" s="67">
        <v>1000</v>
      </c>
      <c r="K181" s="139"/>
      <c r="L181" s="68">
        <f t="shared" si="6"/>
        <v>1000</v>
      </c>
      <c r="M181" s="64"/>
      <c r="N181" s="124">
        <v>1</v>
      </c>
      <c r="O181" s="127">
        <f t="shared" si="8"/>
        <v>1000</v>
      </c>
    </row>
    <row r="182" spans="1:15" ht="17.399999999999999" x14ac:dyDescent="0.25">
      <c r="A182" s="147"/>
      <c r="B182" s="70" t="s">
        <v>403</v>
      </c>
      <c r="C182" s="38">
        <v>178</v>
      </c>
      <c r="D182" s="71" t="s">
        <v>446</v>
      </c>
      <c r="E182" s="65" t="s">
        <v>447</v>
      </c>
      <c r="F182" s="73"/>
      <c r="G182" s="66" t="s">
        <v>15</v>
      </c>
      <c r="H182" s="19"/>
      <c r="I182" s="20"/>
      <c r="J182" s="67">
        <v>2800</v>
      </c>
      <c r="K182" s="139"/>
      <c r="L182" s="68">
        <f t="shared" si="6"/>
        <v>2800</v>
      </c>
      <c r="M182" s="64"/>
      <c r="N182" s="124">
        <v>1</v>
      </c>
      <c r="O182" s="127">
        <f t="shared" si="8"/>
        <v>2800</v>
      </c>
    </row>
    <row r="183" spans="1:15" ht="17.399999999999999" x14ac:dyDescent="0.25">
      <c r="A183" s="147"/>
      <c r="B183" s="70" t="s">
        <v>403</v>
      </c>
      <c r="C183" s="38">
        <v>179</v>
      </c>
      <c r="D183" s="71" t="s">
        <v>448</v>
      </c>
      <c r="E183" s="65" t="s">
        <v>449</v>
      </c>
      <c r="F183" s="73"/>
      <c r="G183" s="66" t="s">
        <v>15</v>
      </c>
      <c r="H183" s="19"/>
      <c r="I183" s="20"/>
      <c r="J183" s="67">
        <v>4200</v>
      </c>
      <c r="K183" s="139"/>
      <c r="L183" s="68">
        <f t="shared" si="6"/>
        <v>4200</v>
      </c>
      <c r="M183" s="64"/>
      <c r="N183" s="124">
        <v>1</v>
      </c>
      <c r="O183" s="127">
        <f t="shared" si="8"/>
        <v>4200</v>
      </c>
    </row>
    <row r="184" spans="1:15" ht="17.399999999999999" x14ac:dyDescent="0.25">
      <c r="A184" s="147"/>
      <c r="B184" s="70" t="s">
        <v>452</v>
      </c>
      <c r="C184" s="38">
        <v>180</v>
      </c>
      <c r="D184" s="71" t="s">
        <v>453</v>
      </c>
      <c r="E184" s="65" t="s">
        <v>454</v>
      </c>
      <c r="F184" s="73" t="s">
        <v>455</v>
      </c>
      <c r="G184" s="66" t="s">
        <v>15</v>
      </c>
      <c r="H184" s="19"/>
      <c r="I184" s="20"/>
      <c r="J184" s="67">
        <v>2900</v>
      </c>
      <c r="K184" s="139"/>
      <c r="L184" s="68">
        <f t="shared" si="6"/>
        <v>2900</v>
      </c>
      <c r="M184" s="64"/>
      <c r="N184" s="124">
        <v>1</v>
      </c>
      <c r="O184" s="127">
        <f t="shared" si="8"/>
        <v>2900</v>
      </c>
    </row>
    <row r="185" spans="1:15" ht="17.399999999999999" x14ac:dyDescent="0.25">
      <c r="A185" s="147"/>
      <c r="B185" s="70" t="s">
        <v>452</v>
      </c>
      <c r="C185" s="38">
        <v>181</v>
      </c>
      <c r="D185" s="71" t="s">
        <v>458</v>
      </c>
      <c r="E185" s="65" t="s">
        <v>459</v>
      </c>
      <c r="F185" s="73"/>
      <c r="G185" s="66" t="s">
        <v>15</v>
      </c>
      <c r="H185" s="19"/>
      <c r="I185" s="20"/>
      <c r="J185" s="67">
        <v>220</v>
      </c>
      <c r="K185" s="139"/>
      <c r="L185" s="68">
        <f t="shared" si="6"/>
        <v>220</v>
      </c>
      <c r="M185" s="64"/>
      <c r="N185" s="124">
        <v>1</v>
      </c>
      <c r="O185" s="127">
        <f t="shared" si="8"/>
        <v>220</v>
      </c>
    </row>
    <row r="186" spans="1:15" ht="17.399999999999999" x14ac:dyDescent="0.25">
      <c r="A186" s="147"/>
      <c r="B186" s="70" t="s">
        <v>452</v>
      </c>
      <c r="C186" s="38">
        <v>182</v>
      </c>
      <c r="D186" s="71" t="s">
        <v>466</v>
      </c>
      <c r="E186" s="65" t="s">
        <v>467</v>
      </c>
      <c r="F186" s="73"/>
      <c r="G186" s="66" t="s">
        <v>15</v>
      </c>
      <c r="H186" s="19"/>
      <c r="I186" s="20"/>
      <c r="J186" s="67">
        <v>4500</v>
      </c>
      <c r="K186" s="139"/>
      <c r="L186" s="68">
        <f t="shared" si="6"/>
        <v>4500</v>
      </c>
      <c r="M186" s="64"/>
      <c r="N186" s="124">
        <v>1</v>
      </c>
      <c r="O186" s="127">
        <f t="shared" si="8"/>
        <v>4500</v>
      </c>
    </row>
    <row r="187" spans="1:15" ht="17.399999999999999" x14ac:dyDescent="0.25">
      <c r="A187" s="147"/>
      <c r="B187" s="70" t="s">
        <v>479</v>
      </c>
      <c r="C187" s="38">
        <v>183</v>
      </c>
      <c r="D187" s="71" t="s">
        <v>491</v>
      </c>
      <c r="E187" s="65" t="s">
        <v>492</v>
      </c>
      <c r="F187" s="73"/>
      <c r="G187" s="66" t="s">
        <v>303</v>
      </c>
      <c r="H187" s="19"/>
      <c r="I187" s="20"/>
      <c r="J187" s="67">
        <v>3200</v>
      </c>
      <c r="K187" s="139"/>
      <c r="L187" s="68">
        <f t="shared" si="6"/>
        <v>3200</v>
      </c>
      <c r="M187" s="64"/>
      <c r="N187" s="124">
        <v>1</v>
      </c>
      <c r="O187" s="127">
        <f t="shared" si="8"/>
        <v>3200</v>
      </c>
    </row>
    <row r="188" spans="1:15" ht="18" thickBot="1" x14ac:dyDescent="0.3">
      <c r="A188" s="148"/>
      <c r="B188" s="75" t="s">
        <v>545</v>
      </c>
      <c r="C188" s="38">
        <v>184</v>
      </c>
      <c r="D188" s="82"/>
      <c r="E188" s="77" t="s">
        <v>543</v>
      </c>
      <c r="F188" s="77" t="s">
        <v>544</v>
      </c>
      <c r="G188" s="79" t="s">
        <v>15</v>
      </c>
      <c r="H188" s="19"/>
      <c r="I188" s="20"/>
      <c r="J188" s="80">
        <v>1100</v>
      </c>
      <c r="K188" s="139"/>
      <c r="L188" s="81">
        <f t="shared" si="6"/>
        <v>1100</v>
      </c>
      <c r="M188" s="82"/>
      <c r="N188" s="124">
        <v>1</v>
      </c>
      <c r="O188" s="127">
        <f t="shared" si="8"/>
        <v>1100</v>
      </c>
    </row>
    <row r="189" spans="1:15" ht="27" customHeight="1" x14ac:dyDescent="0.25">
      <c r="A189" s="140" t="s">
        <v>572</v>
      </c>
      <c r="B189" s="31" t="s">
        <v>13</v>
      </c>
      <c r="C189" s="38">
        <v>185</v>
      </c>
      <c r="D189" s="32">
        <v>2.7</v>
      </c>
      <c r="E189" s="33" t="s">
        <v>21</v>
      </c>
      <c r="F189" s="91"/>
      <c r="G189" s="34" t="s">
        <v>15</v>
      </c>
      <c r="H189" s="19"/>
      <c r="I189" s="20"/>
      <c r="J189" s="35">
        <v>7500</v>
      </c>
      <c r="K189" s="139"/>
      <c r="L189" s="36">
        <f>J189-(J189*$K$189)</f>
        <v>7500</v>
      </c>
      <c r="M189" s="32"/>
      <c r="N189" s="124">
        <v>1</v>
      </c>
      <c r="O189" s="126">
        <f>L189*N189</f>
        <v>7500</v>
      </c>
    </row>
    <row r="190" spans="1:15" ht="27" customHeight="1" x14ac:dyDescent="0.25">
      <c r="A190" s="141"/>
      <c r="B190" s="37" t="s">
        <v>13</v>
      </c>
      <c r="C190" s="38">
        <v>186</v>
      </c>
      <c r="D190" s="38" t="s">
        <v>23</v>
      </c>
      <c r="E190" s="39" t="s">
        <v>24</v>
      </c>
      <c r="F190" s="39"/>
      <c r="G190" s="40" t="s">
        <v>15</v>
      </c>
      <c r="H190" s="19"/>
      <c r="I190" s="20"/>
      <c r="J190" s="41">
        <v>850</v>
      </c>
      <c r="K190" s="139"/>
      <c r="L190" s="42">
        <f t="shared" ref="L190:L253" si="9">J190-(J190*$K$189)</f>
        <v>850</v>
      </c>
      <c r="M190" s="38"/>
      <c r="N190" s="124">
        <v>1</v>
      </c>
      <c r="O190" s="126">
        <f t="shared" ref="O190:O253" si="10">L190*N190</f>
        <v>850</v>
      </c>
    </row>
    <row r="191" spans="1:15" ht="27" customHeight="1" x14ac:dyDescent="0.25">
      <c r="A191" s="141"/>
      <c r="B191" s="37" t="s">
        <v>13</v>
      </c>
      <c r="C191" s="38">
        <v>187</v>
      </c>
      <c r="D191" s="46" t="s">
        <v>26</v>
      </c>
      <c r="E191" s="39" t="s">
        <v>27</v>
      </c>
      <c r="F191" s="39"/>
      <c r="G191" s="40" t="s">
        <v>15</v>
      </c>
      <c r="H191" s="19"/>
      <c r="I191" s="20"/>
      <c r="J191" s="41">
        <v>650</v>
      </c>
      <c r="K191" s="139"/>
      <c r="L191" s="42">
        <f t="shared" si="9"/>
        <v>650</v>
      </c>
      <c r="M191" s="38"/>
      <c r="N191" s="124">
        <v>1</v>
      </c>
      <c r="O191" s="126">
        <f t="shared" si="10"/>
        <v>650</v>
      </c>
    </row>
    <row r="192" spans="1:15" ht="27" customHeight="1" x14ac:dyDescent="0.25">
      <c r="A192" s="141"/>
      <c r="B192" s="37" t="s">
        <v>13</v>
      </c>
      <c r="C192" s="38">
        <v>188</v>
      </c>
      <c r="D192" s="38">
        <v>2.13</v>
      </c>
      <c r="E192" s="39" t="s">
        <v>28</v>
      </c>
      <c r="F192" s="39"/>
      <c r="G192" s="40" t="s">
        <v>15</v>
      </c>
      <c r="H192" s="19"/>
      <c r="I192" s="20"/>
      <c r="J192" s="41">
        <v>500</v>
      </c>
      <c r="K192" s="139"/>
      <c r="L192" s="42">
        <f t="shared" si="9"/>
        <v>500</v>
      </c>
      <c r="M192" s="38"/>
      <c r="N192" s="124">
        <v>1</v>
      </c>
      <c r="O192" s="126">
        <f t="shared" si="10"/>
        <v>500</v>
      </c>
    </row>
    <row r="193" spans="1:15" ht="27" customHeight="1" x14ac:dyDescent="0.25">
      <c r="A193" s="141"/>
      <c r="B193" s="37" t="s">
        <v>13</v>
      </c>
      <c r="C193" s="38">
        <v>189</v>
      </c>
      <c r="D193" s="38">
        <v>2.15</v>
      </c>
      <c r="E193" s="39" t="s">
        <v>30</v>
      </c>
      <c r="F193" s="39"/>
      <c r="G193" s="40" t="s">
        <v>15</v>
      </c>
      <c r="H193" s="19"/>
      <c r="I193" s="20"/>
      <c r="J193" s="152">
        <v>1400</v>
      </c>
      <c r="K193" s="139"/>
      <c r="L193" s="155">
        <f t="shared" si="9"/>
        <v>1400</v>
      </c>
      <c r="M193" s="38"/>
      <c r="N193" s="124">
        <v>1</v>
      </c>
      <c r="O193" s="126">
        <f t="shared" si="10"/>
        <v>1400</v>
      </c>
    </row>
    <row r="194" spans="1:15" ht="27" customHeight="1" x14ac:dyDescent="0.25">
      <c r="A194" s="141"/>
      <c r="B194" s="37" t="s">
        <v>13</v>
      </c>
      <c r="C194" s="38">
        <v>190</v>
      </c>
      <c r="D194" s="38">
        <v>2.16</v>
      </c>
      <c r="E194" s="39" t="s">
        <v>31</v>
      </c>
      <c r="F194" s="39"/>
      <c r="G194" s="40" t="s">
        <v>15</v>
      </c>
      <c r="H194" s="19"/>
      <c r="I194" s="20"/>
      <c r="J194" s="41">
        <v>15000</v>
      </c>
      <c r="K194" s="139"/>
      <c r="L194" s="42">
        <f t="shared" si="9"/>
        <v>15000</v>
      </c>
      <c r="M194" s="38"/>
      <c r="N194" s="124">
        <v>1</v>
      </c>
      <c r="O194" s="126">
        <f t="shared" si="10"/>
        <v>15000</v>
      </c>
    </row>
    <row r="195" spans="1:15" ht="27" customHeight="1" x14ac:dyDescent="0.25">
      <c r="A195" s="141"/>
      <c r="B195" s="37" t="s">
        <v>13</v>
      </c>
      <c r="C195" s="38">
        <v>191</v>
      </c>
      <c r="D195" s="38">
        <v>2.17</v>
      </c>
      <c r="E195" s="39" t="s">
        <v>32</v>
      </c>
      <c r="F195" s="39"/>
      <c r="G195" s="40" t="s">
        <v>15</v>
      </c>
      <c r="H195" s="19"/>
      <c r="I195" s="20"/>
      <c r="J195" s="41">
        <v>6500</v>
      </c>
      <c r="K195" s="139"/>
      <c r="L195" s="42">
        <f t="shared" si="9"/>
        <v>6500</v>
      </c>
      <c r="M195" s="38"/>
      <c r="N195" s="124">
        <v>1</v>
      </c>
      <c r="O195" s="126">
        <f t="shared" si="10"/>
        <v>6500</v>
      </c>
    </row>
    <row r="196" spans="1:15" ht="34.799999999999997" x14ac:dyDescent="0.25">
      <c r="A196" s="141"/>
      <c r="B196" s="37" t="s">
        <v>53</v>
      </c>
      <c r="C196" s="38">
        <v>192</v>
      </c>
      <c r="D196" s="38">
        <v>4.2</v>
      </c>
      <c r="E196" s="44" t="s">
        <v>54</v>
      </c>
      <c r="F196" s="92" t="s">
        <v>55</v>
      </c>
      <c r="G196" s="93" t="s">
        <v>15</v>
      </c>
      <c r="H196" s="19"/>
      <c r="I196" s="19"/>
      <c r="J196" s="41">
        <v>150000</v>
      </c>
      <c r="K196" s="139"/>
      <c r="L196" s="42">
        <f t="shared" si="9"/>
        <v>150000</v>
      </c>
      <c r="M196" s="38"/>
      <c r="N196" s="124">
        <v>1</v>
      </c>
      <c r="O196" s="126">
        <f t="shared" si="10"/>
        <v>150000</v>
      </c>
    </row>
    <row r="197" spans="1:15" ht="34.799999999999997" x14ac:dyDescent="0.25">
      <c r="A197" s="141"/>
      <c r="B197" s="37" t="s">
        <v>53</v>
      </c>
      <c r="C197" s="38">
        <v>193</v>
      </c>
      <c r="D197" s="38">
        <v>4.3</v>
      </c>
      <c r="E197" s="39" t="s">
        <v>56</v>
      </c>
      <c r="F197" s="39" t="s">
        <v>57</v>
      </c>
      <c r="G197" s="40" t="s">
        <v>15</v>
      </c>
      <c r="H197" s="19"/>
      <c r="I197" s="20"/>
      <c r="J197" s="41">
        <v>29000</v>
      </c>
      <c r="K197" s="139"/>
      <c r="L197" s="42">
        <f t="shared" si="9"/>
        <v>29000</v>
      </c>
      <c r="M197" s="38"/>
      <c r="N197" s="124">
        <v>1</v>
      </c>
      <c r="O197" s="126">
        <f t="shared" si="10"/>
        <v>29000</v>
      </c>
    </row>
    <row r="198" spans="1:15" ht="34.799999999999997" x14ac:dyDescent="0.25">
      <c r="A198" s="141"/>
      <c r="B198" s="37" t="s">
        <v>53</v>
      </c>
      <c r="C198" s="38">
        <v>194</v>
      </c>
      <c r="D198" s="38">
        <v>4.3</v>
      </c>
      <c r="E198" s="39" t="s">
        <v>58</v>
      </c>
      <c r="F198" s="39" t="s">
        <v>59</v>
      </c>
      <c r="G198" s="40" t="s">
        <v>15</v>
      </c>
      <c r="H198" s="19"/>
      <c r="I198" s="20"/>
      <c r="J198" s="41">
        <v>7700</v>
      </c>
      <c r="K198" s="139"/>
      <c r="L198" s="42">
        <f t="shared" si="9"/>
        <v>7700</v>
      </c>
      <c r="M198" s="38"/>
      <c r="N198" s="124">
        <v>1</v>
      </c>
      <c r="O198" s="126">
        <f t="shared" si="10"/>
        <v>7700</v>
      </c>
    </row>
    <row r="199" spans="1:15" ht="27" customHeight="1" x14ac:dyDescent="0.25">
      <c r="A199" s="141"/>
      <c r="B199" s="45" t="s">
        <v>110</v>
      </c>
      <c r="C199" s="38">
        <v>195</v>
      </c>
      <c r="D199" s="46" t="s">
        <v>142</v>
      </c>
      <c r="E199" s="39" t="s">
        <v>143</v>
      </c>
      <c r="F199" s="39" t="s">
        <v>62</v>
      </c>
      <c r="G199" s="40" t="s">
        <v>15</v>
      </c>
      <c r="H199" s="19"/>
      <c r="I199" s="20"/>
      <c r="J199" s="41">
        <v>1800</v>
      </c>
      <c r="K199" s="139"/>
      <c r="L199" s="42">
        <f t="shared" si="9"/>
        <v>1800</v>
      </c>
      <c r="M199" s="38"/>
      <c r="N199" s="124">
        <v>1</v>
      </c>
      <c r="O199" s="126">
        <f t="shared" si="10"/>
        <v>1800</v>
      </c>
    </row>
    <row r="200" spans="1:15" ht="27" customHeight="1" x14ac:dyDescent="0.25">
      <c r="A200" s="141"/>
      <c r="B200" s="45" t="s">
        <v>110</v>
      </c>
      <c r="C200" s="38">
        <v>196</v>
      </c>
      <c r="D200" s="46" t="s">
        <v>144</v>
      </c>
      <c r="E200" s="51" t="s">
        <v>145</v>
      </c>
      <c r="F200" s="39"/>
      <c r="G200" s="40"/>
      <c r="H200" s="19"/>
      <c r="I200" s="20"/>
      <c r="J200" s="41">
        <v>2200</v>
      </c>
      <c r="K200" s="139"/>
      <c r="L200" s="42">
        <f t="shared" si="9"/>
        <v>2200</v>
      </c>
      <c r="M200" s="38"/>
      <c r="N200" s="124">
        <v>1</v>
      </c>
      <c r="O200" s="126">
        <f t="shared" si="10"/>
        <v>2200</v>
      </c>
    </row>
    <row r="201" spans="1:15" ht="27" customHeight="1" x14ac:dyDescent="0.25">
      <c r="A201" s="141"/>
      <c r="B201" s="45" t="s">
        <v>110</v>
      </c>
      <c r="C201" s="38">
        <v>197</v>
      </c>
      <c r="D201" s="46" t="s">
        <v>154</v>
      </c>
      <c r="E201" s="39" t="s">
        <v>155</v>
      </c>
      <c r="F201" s="39" t="s">
        <v>62</v>
      </c>
      <c r="G201" s="40" t="s">
        <v>15</v>
      </c>
      <c r="H201" s="19"/>
      <c r="I201" s="20"/>
      <c r="J201" s="41">
        <v>2000</v>
      </c>
      <c r="K201" s="139"/>
      <c r="L201" s="42">
        <f t="shared" si="9"/>
        <v>2000</v>
      </c>
      <c r="M201" s="38"/>
      <c r="N201" s="124">
        <v>1</v>
      </c>
      <c r="O201" s="126">
        <f t="shared" si="10"/>
        <v>2000</v>
      </c>
    </row>
    <row r="202" spans="1:15" ht="27" customHeight="1" x14ac:dyDescent="0.25">
      <c r="A202" s="141"/>
      <c r="B202" s="45" t="s">
        <v>160</v>
      </c>
      <c r="C202" s="38">
        <v>198</v>
      </c>
      <c r="D202" s="46" t="s">
        <v>171</v>
      </c>
      <c r="E202" s="39" t="s">
        <v>172</v>
      </c>
      <c r="F202" s="39" t="s">
        <v>62</v>
      </c>
      <c r="G202" s="40" t="s">
        <v>15</v>
      </c>
      <c r="H202" s="19"/>
      <c r="I202" s="20"/>
      <c r="J202" s="41">
        <v>950</v>
      </c>
      <c r="K202" s="139"/>
      <c r="L202" s="42">
        <f t="shared" si="9"/>
        <v>950</v>
      </c>
      <c r="M202" s="38"/>
      <c r="N202" s="124">
        <v>1</v>
      </c>
      <c r="O202" s="126">
        <f t="shared" si="10"/>
        <v>950</v>
      </c>
    </row>
    <row r="203" spans="1:15" ht="27" customHeight="1" x14ac:dyDescent="0.25">
      <c r="A203" s="141"/>
      <c r="B203" s="45" t="s">
        <v>160</v>
      </c>
      <c r="C203" s="38">
        <v>199</v>
      </c>
      <c r="D203" s="46" t="s">
        <v>175</v>
      </c>
      <c r="E203" s="39" t="s">
        <v>176</v>
      </c>
      <c r="F203" s="39" t="s">
        <v>62</v>
      </c>
      <c r="G203" s="40" t="s">
        <v>15</v>
      </c>
      <c r="H203" s="19"/>
      <c r="I203" s="20"/>
      <c r="J203" s="41">
        <v>170</v>
      </c>
      <c r="K203" s="139"/>
      <c r="L203" s="42">
        <f t="shared" si="9"/>
        <v>170</v>
      </c>
      <c r="M203" s="38"/>
      <c r="N203" s="124">
        <v>1</v>
      </c>
      <c r="O203" s="126">
        <f t="shared" si="10"/>
        <v>170</v>
      </c>
    </row>
    <row r="204" spans="1:15" ht="27" customHeight="1" x14ac:dyDescent="0.25">
      <c r="A204" s="141"/>
      <c r="B204" s="45" t="s">
        <v>160</v>
      </c>
      <c r="C204" s="38">
        <v>200</v>
      </c>
      <c r="D204" s="46" t="s">
        <v>185</v>
      </c>
      <c r="E204" s="39" t="s">
        <v>186</v>
      </c>
      <c r="F204" s="39" t="s">
        <v>62</v>
      </c>
      <c r="G204" s="40" t="s">
        <v>15</v>
      </c>
      <c r="H204" s="19"/>
      <c r="I204" s="20"/>
      <c r="J204" s="41">
        <v>300</v>
      </c>
      <c r="K204" s="139"/>
      <c r="L204" s="42">
        <f t="shared" si="9"/>
        <v>300</v>
      </c>
      <c r="M204" s="38"/>
      <c r="N204" s="124">
        <v>1</v>
      </c>
      <c r="O204" s="126">
        <f t="shared" si="10"/>
        <v>300</v>
      </c>
    </row>
    <row r="205" spans="1:15" ht="27" customHeight="1" x14ac:dyDescent="0.25">
      <c r="A205" s="141"/>
      <c r="B205" s="45" t="s">
        <v>160</v>
      </c>
      <c r="C205" s="38">
        <v>201</v>
      </c>
      <c r="D205" s="46" t="s">
        <v>193</v>
      </c>
      <c r="E205" s="39" t="s">
        <v>194</v>
      </c>
      <c r="F205" s="39" t="s">
        <v>62</v>
      </c>
      <c r="G205" s="40" t="s">
        <v>15</v>
      </c>
      <c r="H205" s="19"/>
      <c r="I205" s="20"/>
      <c r="J205" s="41">
        <v>800</v>
      </c>
      <c r="K205" s="139"/>
      <c r="L205" s="42">
        <f t="shared" si="9"/>
        <v>800</v>
      </c>
      <c r="M205" s="38"/>
      <c r="N205" s="124">
        <v>1</v>
      </c>
      <c r="O205" s="126">
        <f t="shared" si="10"/>
        <v>800</v>
      </c>
    </row>
    <row r="206" spans="1:15" ht="27" customHeight="1" x14ac:dyDescent="0.25">
      <c r="A206" s="141"/>
      <c r="B206" s="45" t="s">
        <v>160</v>
      </c>
      <c r="C206" s="38">
        <v>202</v>
      </c>
      <c r="D206" s="46" t="s">
        <v>195</v>
      </c>
      <c r="E206" s="39" t="s">
        <v>196</v>
      </c>
      <c r="F206" s="39" t="s">
        <v>62</v>
      </c>
      <c r="G206" s="40" t="s">
        <v>15</v>
      </c>
      <c r="H206" s="19"/>
      <c r="I206" s="20"/>
      <c r="J206" s="41">
        <v>800</v>
      </c>
      <c r="K206" s="139"/>
      <c r="L206" s="42">
        <f t="shared" si="9"/>
        <v>800</v>
      </c>
      <c r="M206" s="38"/>
      <c r="N206" s="124">
        <v>1</v>
      </c>
      <c r="O206" s="126">
        <f t="shared" si="10"/>
        <v>800</v>
      </c>
    </row>
    <row r="207" spans="1:15" ht="27" customHeight="1" x14ac:dyDescent="0.25">
      <c r="A207" s="141"/>
      <c r="B207" s="45" t="s">
        <v>160</v>
      </c>
      <c r="C207" s="38">
        <v>203</v>
      </c>
      <c r="D207" s="46" t="s">
        <v>197</v>
      </c>
      <c r="E207" s="39" t="s">
        <v>198</v>
      </c>
      <c r="F207" s="39" t="s">
        <v>62</v>
      </c>
      <c r="G207" s="40" t="s">
        <v>15</v>
      </c>
      <c r="H207" s="19"/>
      <c r="I207" s="20"/>
      <c r="J207" s="41">
        <v>800</v>
      </c>
      <c r="K207" s="139"/>
      <c r="L207" s="42">
        <f t="shared" si="9"/>
        <v>800</v>
      </c>
      <c r="M207" s="38"/>
      <c r="N207" s="124">
        <v>1</v>
      </c>
      <c r="O207" s="126">
        <f t="shared" si="10"/>
        <v>800</v>
      </c>
    </row>
    <row r="208" spans="1:15" ht="27" customHeight="1" x14ac:dyDescent="0.25">
      <c r="A208" s="141"/>
      <c r="B208" s="45" t="s">
        <v>160</v>
      </c>
      <c r="C208" s="38">
        <v>204</v>
      </c>
      <c r="D208" s="46" t="s">
        <v>199</v>
      </c>
      <c r="E208" s="39" t="s">
        <v>200</v>
      </c>
      <c r="F208" s="39" t="s">
        <v>62</v>
      </c>
      <c r="G208" s="40" t="s">
        <v>15</v>
      </c>
      <c r="H208" s="19"/>
      <c r="I208" s="20"/>
      <c r="J208" s="41">
        <v>400</v>
      </c>
      <c r="K208" s="139"/>
      <c r="L208" s="42">
        <f t="shared" si="9"/>
        <v>400</v>
      </c>
      <c r="M208" s="38"/>
      <c r="N208" s="124">
        <v>1</v>
      </c>
      <c r="O208" s="126">
        <f t="shared" si="10"/>
        <v>400</v>
      </c>
    </row>
    <row r="209" spans="1:15" ht="27" customHeight="1" x14ac:dyDescent="0.25">
      <c r="A209" s="141"/>
      <c r="B209" s="45" t="s">
        <v>160</v>
      </c>
      <c r="C209" s="38">
        <v>205</v>
      </c>
      <c r="D209" s="46" t="s">
        <v>205</v>
      </c>
      <c r="E209" s="39" t="s">
        <v>206</v>
      </c>
      <c r="F209" s="39" t="s">
        <v>62</v>
      </c>
      <c r="G209" s="40" t="s">
        <v>15</v>
      </c>
      <c r="H209" s="19"/>
      <c r="I209" s="20"/>
      <c r="J209" s="41">
        <v>2500</v>
      </c>
      <c r="K209" s="139"/>
      <c r="L209" s="42">
        <f t="shared" si="9"/>
        <v>2500</v>
      </c>
      <c r="M209" s="38"/>
      <c r="N209" s="124">
        <v>1</v>
      </c>
      <c r="O209" s="126">
        <f t="shared" si="10"/>
        <v>2500</v>
      </c>
    </row>
    <row r="210" spans="1:15" ht="27" customHeight="1" x14ac:dyDescent="0.25">
      <c r="A210" s="141"/>
      <c r="B210" s="45" t="s">
        <v>160</v>
      </c>
      <c r="C210" s="38">
        <v>206</v>
      </c>
      <c r="D210" s="46" t="s">
        <v>207</v>
      </c>
      <c r="E210" s="39" t="s">
        <v>208</v>
      </c>
      <c r="F210" s="39" t="s">
        <v>62</v>
      </c>
      <c r="G210" s="40" t="s">
        <v>15</v>
      </c>
      <c r="H210" s="19"/>
      <c r="I210" s="20"/>
      <c r="J210" s="41">
        <v>3000</v>
      </c>
      <c r="K210" s="139"/>
      <c r="L210" s="42">
        <f t="shared" si="9"/>
        <v>3000</v>
      </c>
      <c r="M210" s="38"/>
      <c r="N210" s="124">
        <v>1</v>
      </c>
      <c r="O210" s="126">
        <f t="shared" si="10"/>
        <v>3000</v>
      </c>
    </row>
    <row r="211" spans="1:15" ht="27" customHeight="1" x14ac:dyDescent="0.25">
      <c r="A211" s="141"/>
      <c r="B211" s="45" t="s">
        <v>160</v>
      </c>
      <c r="C211" s="38">
        <v>207</v>
      </c>
      <c r="D211" s="46" t="s">
        <v>209</v>
      </c>
      <c r="E211" s="39" t="s">
        <v>210</v>
      </c>
      <c r="F211" s="39" t="s">
        <v>62</v>
      </c>
      <c r="G211" s="40" t="s">
        <v>15</v>
      </c>
      <c r="H211" s="19"/>
      <c r="I211" s="20"/>
      <c r="J211" s="41">
        <v>600</v>
      </c>
      <c r="K211" s="139"/>
      <c r="L211" s="42">
        <f t="shared" si="9"/>
        <v>600</v>
      </c>
      <c r="M211" s="38"/>
      <c r="N211" s="124">
        <v>1</v>
      </c>
      <c r="O211" s="126">
        <f t="shared" si="10"/>
        <v>600</v>
      </c>
    </row>
    <row r="212" spans="1:15" ht="27" customHeight="1" x14ac:dyDescent="0.25">
      <c r="A212" s="141"/>
      <c r="B212" s="45" t="s">
        <v>160</v>
      </c>
      <c r="C212" s="38">
        <v>208</v>
      </c>
      <c r="D212" s="46" t="s">
        <v>220</v>
      </c>
      <c r="E212" s="39" t="s">
        <v>221</v>
      </c>
      <c r="F212" s="39" t="s">
        <v>62</v>
      </c>
      <c r="G212" s="40" t="s">
        <v>15</v>
      </c>
      <c r="H212" s="19"/>
      <c r="I212" s="20"/>
      <c r="J212" s="41">
        <v>1500</v>
      </c>
      <c r="K212" s="139"/>
      <c r="L212" s="42">
        <f t="shared" si="9"/>
        <v>1500</v>
      </c>
      <c r="M212" s="38"/>
      <c r="N212" s="124">
        <v>1</v>
      </c>
      <c r="O212" s="126">
        <f t="shared" si="10"/>
        <v>1500</v>
      </c>
    </row>
    <row r="213" spans="1:15" ht="27" customHeight="1" x14ac:dyDescent="0.25">
      <c r="A213" s="141"/>
      <c r="B213" s="45" t="s">
        <v>160</v>
      </c>
      <c r="C213" s="38">
        <v>209</v>
      </c>
      <c r="D213" s="46" t="s">
        <v>236</v>
      </c>
      <c r="E213" s="39" t="s">
        <v>237</v>
      </c>
      <c r="F213" s="39" t="s">
        <v>62</v>
      </c>
      <c r="G213" s="40" t="s">
        <v>15</v>
      </c>
      <c r="H213" s="19"/>
      <c r="I213" s="20"/>
      <c r="J213" s="41">
        <v>140</v>
      </c>
      <c r="K213" s="139"/>
      <c r="L213" s="42">
        <f t="shared" si="9"/>
        <v>140</v>
      </c>
      <c r="M213" s="38"/>
      <c r="N213" s="124">
        <v>1</v>
      </c>
      <c r="O213" s="126">
        <f t="shared" si="10"/>
        <v>140</v>
      </c>
    </row>
    <row r="214" spans="1:15" ht="27" customHeight="1" x14ac:dyDescent="0.25">
      <c r="A214" s="141"/>
      <c r="B214" s="45" t="s">
        <v>241</v>
      </c>
      <c r="C214" s="38">
        <v>210</v>
      </c>
      <c r="D214" s="46" t="s">
        <v>238</v>
      </c>
      <c r="E214" s="48" t="s">
        <v>242</v>
      </c>
      <c r="F214" s="83"/>
      <c r="G214" s="40" t="s">
        <v>15</v>
      </c>
      <c r="H214" s="19"/>
      <c r="I214" s="19"/>
      <c r="J214" s="41">
        <v>30000</v>
      </c>
      <c r="K214" s="139"/>
      <c r="L214" s="42">
        <f t="shared" si="9"/>
        <v>30000</v>
      </c>
      <c r="M214" s="38"/>
      <c r="N214" s="124">
        <v>1</v>
      </c>
      <c r="O214" s="126">
        <f t="shared" si="10"/>
        <v>30000</v>
      </c>
    </row>
    <row r="215" spans="1:15" ht="27" customHeight="1" x14ac:dyDescent="0.25">
      <c r="A215" s="141"/>
      <c r="B215" s="45" t="s">
        <v>247</v>
      </c>
      <c r="C215" s="38">
        <v>211</v>
      </c>
      <c r="D215" s="46" t="s">
        <v>254</v>
      </c>
      <c r="E215" s="47" t="s">
        <v>255</v>
      </c>
      <c r="F215" s="48"/>
      <c r="G215" s="40" t="s">
        <v>15</v>
      </c>
      <c r="H215" s="19"/>
      <c r="I215" s="20"/>
      <c r="J215" s="41">
        <v>1100</v>
      </c>
      <c r="K215" s="139"/>
      <c r="L215" s="42">
        <f t="shared" si="9"/>
        <v>1100</v>
      </c>
      <c r="M215" s="38"/>
      <c r="N215" s="124">
        <v>1</v>
      </c>
      <c r="O215" s="126">
        <f t="shared" si="10"/>
        <v>1100</v>
      </c>
    </row>
    <row r="216" spans="1:15" ht="27" customHeight="1" x14ac:dyDescent="0.25">
      <c r="A216" s="141"/>
      <c r="B216" s="45" t="s">
        <v>247</v>
      </c>
      <c r="C216" s="38">
        <v>212</v>
      </c>
      <c r="D216" s="46" t="s">
        <v>256</v>
      </c>
      <c r="E216" s="47" t="s">
        <v>257</v>
      </c>
      <c r="F216" s="48"/>
      <c r="G216" s="40" t="s">
        <v>15</v>
      </c>
      <c r="H216" s="19"/>
      <c r="I216" s="20"/>
      <c r="J216" s="41">
        <v>2950</v>
      </c>
      <c r="K216" s="139"/>
      <c r="L216" s="42">
        <f t="shared" si="9"/>
        <v>2950</v>
      </c>
      <c r="M216" s="38"/>
      <c r="N216" s="124">
        <v>1</v>
      </c>
      <c r="O216" s="126">
        <f t="shared" si="10"/>
        <v>2950</v>
      </c>
    </row>
    <row r="217" spans="1:15" ht="27" customHeight="1" x14ac:dyDescent="0.25">
      <c r="A217" s="141"/>
      <c r="B217" s="45" t="s">
        <v>262</v>
      </c>
      <c r="C217" s="38">
        <v>213</v>
      </c>
      <c r="D217" s="46" t="s">
        <v>263</v>
      </c>
      <c r="E217" s="39" t="s">
        <v>264</v>
      </c>
      <c r="F217" s="39"/>
      <c r="G217" s="40" t="s">
        <v>15</v>
      </c>
      <c r="H217" s="21"/>
      <c r="I217" s="22"/>
      <c r="J217" s="41">
        <v>42000</v>
      </c>
      <c r="K217" s="139"/>
      <c r="L217" s="42">
        <f t="shared" si="9"/>
        <v>42000</v>
      </c>
      <c r="M217" s="38"/>
      <c r="N217" s="124">
        <v>1</v>
      </c>
      <c r="O217" s="126">
        <f t="shared" si="10"/>
        <v>42000</v>
      </c>
    </row>
    <row r="218" spans="1:15" ht="27" customHeight="1" x14ac:dyDescent="0.25">
      <c r="A218" s="141"/>
      <c r="B218" s="45" t="s">
        <v>271</v>
      </c>
      <c r="C218" s="38">
        <v>214</v>
      </c>
      <c r="D218" s="46" t="s">
        <v>274</v>
      </c>
      <c r="E218" s="39" t="s">
        <v>275</v>
      </c>
      <c r="F218" s="48"/>
      <c r="G218" s="40" t="s">
        <v>15</v>
      </c>
      <c r="H218" s="19"/>
      <c r="I218" s="20"/>
      <c r="J218" s="41">
        <v>2200</v>
      </c>
      <c r="K218" s="139"/>
      <c r="L218" s="42">
        <f t="shared" si="9"/>
        <v>2200</v>
      </c>
      <c r="M218" s="38"/>
      <c r="N218" s="124">
        <v>1</v>
      </c>
      <c r="O218" s="126">
        <f t="shared" si="10"/>
        <v>2200</v>
      </c>
    </row>
    <row r="219" spans="1:15" ht="27" customHeight="1" x14ac:dyDescent="0.25">
      <c r="A219" s="141"/>
      <c r="B219" s="45" t="s">
        <v>271</v>
      </c>
      <c r="C219" s="38">
        <v>215</v>
      </c>
      <c r="D219" s="46" t="s">
        <v>276</v>
      </c>
      <c r="E219" s="39" t="s">
        <v>277</v>
      </c>
      <c r="F219" s="48"/>
      <c r="G219" s="40" t="s">
        <v>15</v>
      </c>
      <c r="H219" s="19"/>
      <c r="I219" s="20"/>
      <c r="J219" s="41">
        <v>11000</v>
      </c>
      <c r="K219" s="139"/>
      <c r="L219" s="42">
        <f t="shared" si="9"/>
        <v>11000</v>
      </c>
      <c r="M219" s="38"/>
      <c r="N219" s="124">
        <v>1</v>
      </c>
      <c r="O219" s="126">
        <f t="shared" si="10"/>
        <v>11000</v>
      </c>
    </row>
    <row r="220" spans="1:15" ht="27" customHeight="1" x14ac:dyDescent="0.25">
      <c r="A220" s="141"/>
      <c r="B220" s="45" t="s">
        <v>271</v>
      </c>
      <c r="C220" s="38">
        <v>216</v>
      </c>
      <c r="D220" s="46" t="s">
        <v>282</v>
      </c>
      <c r="E220" s="44" t="s">
        <v>283</v>
      </c>
      <c r="F220" s="48"/>
      <c r="G220" s="40" t="s">
        <v>15</v>
      </c>
      <c r="H220" s="19"/>
      <c r="I220" s="20"/>
      <c r="J220" s="41">
        <v>11000</v>
      </c>
      <c r="K220" s="139"/>
      <c r="L220" s="42">
        <f t="shared" si="9"/>
        <v>11000</v>
      </c>
      <c r="M220" s="38"/>
      <c r="N220" s="124">
        <v>1</v>
      </c>
      <c r="O220" s="126">
        <f t="shared" si="10"/>
        <v>11000</v>
      </c>
    </row>
    <row r="221" spans="1:15" ht="27" customHeight="1" x14ac:dyDescent="0.25">
      <c r="A221" s="141"/>
      <c r="B221" s="45" t="s">
        <v>271</v>
      </c>
      <c r="C221" s="38">
        <v>217</v>
      </c>
      <c r="D221" s="46" t="s">
        <v>284</v>
      </c>
      <c r="E221" s="44" t="s">
        <v>285</v>
      </c>
      <c r="F221" s="48"/>
      <c r="G221" s="40" t="s">
        <v>15</v>
      </c>
      <c r="H221" s="19"/>
      <c r="I221" s="20"/>
      <c r="J221" s="41">
        <v>14500</v>
      </c>
      <c r="K221" s="139"/>
      <c r="L221" s="42">
        <f t="shared" si="9"/>
        <v>14500</v>
      </c>
      <c r="M221" s="38"/>
      <c r="N221" s="124">
        <v>1</v>
      </c>
      <c r="O221" s="126">
        <f t="shared" si="10"/>
        <v>14500</v>
      </c>
    </row>
    <row r="222" spans="1:15" ht="27" customHeight="1" x14ac:dyDescent="0.25">
      <c r="A222" s="141"/>
      <c r="B222" s="45" t="s">
        <v>271</v>
      </c>
      <c r="C222" s="38">
        <v>218</v>
      </c>
      <c r="D222" s="46" t="s">
        <v>286</v>
      </c>
      <c r="E222" s="44" t="s">
        <v>287</v>
      </c>
      <c r="F222" s="48"/>
      <c r="G222" s="40" t="s">
        <v>15</v>
      </c>
      <c r="H222" s="19"/>
      <c r="I222" s="20"/>
      <c r="J222" s="41">
        <v>15000</v>
      </c>
      <c r="K222" s="139"/>
      <c r="L222" s="42">
        <f t="shared" si="9"/>
        <v>15000</v>
      </c>
      <c r="M222" s="38"/>
      <c r="N222" s="124">
        <v>1</v>
      </c>
      <c r="O222" s="126">
        <f t="shared" si="10"/>
        <v>15000</v>
      </c>
    </row>
    <row r="223" spans="1:15" ht="27" customHeight="1" x14ac:dyDescent="0.25">
      <c r="A223" s="141"/>
      <c r="B223" s="45" t="s">
        <v>271</v>
      </c>
      <c r="C223" s="38">
        <v>219</v>
      </c>
      <c r="D223" s="46" t="s">
        <v>288</v>
      </c>
      <c r="E223" s="44" t="s">
        <v>289</v>
      </c>
      <c r="F223" s="48"/>
      <c r="G223" s="40" t="s">
        <v>15</v>
      </c>
      <c r="H223" s="19"/>
      <c r="I223" s="20"/>
      <c r="J223" s="41">
        <v>12000</v>
      </c>
      <c r="K223" s="139"/>
      <c r="L223" s="42">
        <f t="shared" si="9"/>
        <v>12000</v>
      </c>
      <c r="M223" s="38"/>
      <c r="N223" s="124">
        <v>1</v>
      </c>
      <c r="O223" s="126">
        <f t="shared" si="10"/>
        <v>12000</v>
      </c>
    </row>
    <row r="224" spans="1:15" ht="27" customHeight="1" x14ac:dyDescent="0.25">
      <c r="A224" s="141"/>
      <c r="B224" s="45" t="s">
        <v>271</v>
      </c>
      <c r="C224" s="38">
        <v>220</v>
      </c>
      <c r="D224" s="46" t="s">
        <v>323</v>
      </c>
      <c r="E224" s="39" t="s">
        <v>324</v>
      </c>
      <c r="F224" s="48"/>
      <c r="G224" s="40" t="s">
        <v>303</v>
      </c>
      <c r="H224" s="19"/>
      <c r="I224" s="20"/>
      <c r="J224" s="41">
        <v>6</v>
      </c>
      <c r="K224" s="139"/>
      <c r="L224" s="42">
        <f t="shared" si="9"/>
        <v>6</v>
      </c>
      <c r="M224" s="38"/>
      <c r="N224" s="124">
        <v>1</v>
      </c>
      <c r="O224" s="126">
        <f t="shared" si="10"/>
        <v>6</v>
      </c>
    </row>
    <row r="225" spans="1:15" ht="27" customHeight="1" x14ac:dyDescent="0.25">
      <c r="A225" s="141"/>
      <c r="B225" s="45" t="s">
        <v>271</v>
      </c>
      <c r="C225" s="38">
        <v>221</v>
      </c>
      <c r="D225" s="46" t="s">
        <v>332</v>
      </c>
      <c r="E225" s="39" t="s">
        <v>333</v>
      </c>
      <c r="F225" s="48" t="s">
        <v>334</v>
      </c>
      <c r="G225" s="40" t="s">
        <v>335</v>
      </c>
      <c r="H225" s="19"/>
      <c r="I225" s="20"/>
      <c r="J225" s="41">
        <v>17</v>
      </c>
      <c r="K225" s="139"/>
      <c r="L225" s="42">
        <f t="shared" si="9"/>
        <v>17</v>
      </c>
      <c r="M225" s="38"/>
      <c r="N225" s="124">
        <v>1</v>
      </c>
      <c r="O225" s="126">
        <f t="shared" si="10"/>
        <v>17</v>
      </c>
    </row>
    <row r="226" spans="1:15" ht="27" customHeight="1" x14ac:dyDescent="0.25">
      <c r="A226" s="141"/>
      <c r="B226" s="45" t="s">
        <v>271</v>
      </c>
      <c r="C226" s="38">
        <v>222</v>
      </c>
      <c r="D226" s="46" t="s">
        <v>336</v>
      </c>
      <c r="E226" s="39" t="s">
        <v>337</v>
      </c>
      <c r="F226" s="48" t="s">
        <v>338</v>
      </c>
      <c r="G226" s="40" t="s">
        <v>15</v>
      </c>
      <c r="H226" s="19"/>
      <c r="I226" s="20"/>
      <c r="J226" s="41">
        <v>300</v>
      </c>
      <c r="K226" s="139"/>
      <c r="L226" s="42">
        <f t="shared" si="9"/>
        <v>300</v>
      </c>
      <c r="M226" s="38"/>
      <c r="N226" s="124">
        <v>1</v>
      </c>
      <c r="O226" s="126">
        <f t="shared" si="10"/>
        <v>300</v>
      </c>
    </row>
    <row r="227" spans="1:15" ht="30" x14ac:dyDescent="0.25">
      <c r="A227" s="141"/>
      <c r="B227" s="45" t="s">
        <v>271</v>
      </c>
      <c r="C227" s="38">
        <v>223</v>
      </c>
      <c r="D227" s="46" t="s">
        <v>339</v>
      </c>
      <c r="E227" s="39" t="s">
        <v>342</v>
      </c>
      <c r="F227" s="48" t="s">
        <v>341</v>
      </c>
      <c r="G227" s="40" t="s">
        <v>15</v>
      </c>
      <c r="H227" s="19"/>
      <c r="I227" s="20"/>
      <c r="J227" s="41">
        <v>1100</v>
      </c>
      <c r="K227" s="139"/>
      <c r="L227" s="42">
        <f t="shared" si="9"/>
        <v>1100</v>
      </c>
      <c r="M227" s="38"/>
      <c r="N227" s="124">
        <v>1</v>
      </c>
      <c r="O227" s="126">
        <f t="shared" si="10"/>
        <v>1100</v>
      </c>
    </row>
    <row r="228" spans="1:15" ht="30" x14ac:dyDescent="0.25">
      <c r="A228" s="141"/>
      <c r="B228" s="45" t="s">
        <v>271</v>
      </c>
      <c r="C228" s="38">
        <v>224</v>
      </c>
      <c r="D228" s="46" t="s">
        <v>343</v>
      </c>
      <c r="E228" s="39" t="s">
        <v>344</v>
      </c>
      <c r="F228" s="48"/>
      <c r="G228" s="40" t="s">
        <v>15</v>
      </c>
      <c r="H228" s="19"/>
      <c r="I228" s="20"/>
      <c r="J228" s="41">
        <v>2950</v>
      </c>
      <c r="K228" s="139"/>
      <c r="L228" s="42">
        <f t="shared" si="9"/>
        <v>2950</v>
      </c>
      <c r="M228" s="38"/>
      <c r="N228" s="124">
        <v>1</v>
      </c>
      <c r="O228" s="126">
        <f t="shared" si="10"/>
        <v>2950</v>
      </c>
    </row>
    <row r="229" spans="1:15" ht="27" customHeight="1" x14ac:dyDescent="0.25">
      <c r="A229" s="141"/>
      <c r="B229" s="45" t="s">
        <v>359</v>
      </c>
      <c r="C229" s="38">
        <v>225</v>
      </c>
      <c r="D229" s="46" t="s">
        <v>345</v>
      </c>
      <c r="E229" s="39" t="s">
        <v>346</v>
      </c>
      <c r="F229" s="48" t="s">
        <v>347</v>
      </c>
      <c r="G229" s="40" t="s">
        <v>15</v>
      </c>
      <c r="H229" s="19"/>
      <c r="I229" s="20"/>
      <c r="J229" s="41">
        <v>3500</v>
      </c>
      <c r="K229" s="139"/>
      <c r="L229" s="42">
        <f t="shared" si="9"/>
        <v>3500</v>
      </c>
      <c r="M229" s="38"/>
      <c r="N229" s="124">
        <v>1</v>
      </c>
      <c r="O229" s="126">
        <f t="shared" si="10"/>
        <v>3500</v>
      </c>
    </row>
    <row r="230" spans="1:15" ht="27" customHeight="1" x14ac:dyDescent="0.25">
      <c r="A230" s="141"/>
      <c r="B230" s="45" t="s">
        <v>359</v>
      </c>
      <c r="C230" s="38">
        <v>226</v>
      </c>
      <c r="D230" s="46" t="s">
        <v>348</v>
      </c>
      <c r="E230" s="39" t="s">
        <v>349</v>
      </c>
      <c r="F230" s="48" t="s">
        <v>350</v>
      </c>
      <c r="G230" s="40" t="s">
        <v>15</v>
      </c>
      <c r="H230" s="19"/>
      <c r="I230" s="20"/>
      <c r="J230" s="41">
        <v>3000</v>
      </c>
      <c r="K230" s="139"/>
      <c r="L230" s="42">
        <f t="shared" si="9"/>
        <v>3000</v>
      </c>
      <c r="M230" s="38"/>
      <c r="N230" s="124">
        <v>1</v>
      </c>
      <c r="O230" s="126">
        <f t="shared" si="10"/>
        <v>3000</v>
      </c>
    </row>
    <row r="231" spans="1:15" ht="27" customHeight="1" x14ac:dyDescent="0.25">
      <c r="A231" s="141"/>
      <c r="B231" s="45" t="s">
        <v>359</v>
      </c>
      <c r="C231" s="38">
        <v>227</v>
      </c>
      <c r="D231" s="46" t="s">
        <v>370</v>
      </c>
      <c r="E231" s="39" t="s">
        <v>371</v>
      </c>
      <c r="F231" s="48"/>
      <c r="G231" s="40" t="s">
        <v>15</v>
      </c>
      <c r="H231" s="19"/>
      <c r="I231" s="20"/>
      <c r="J231" s="41">
        <v>215</v>
      </c>
      <c r="K231" s="139"/>
      <c r="L231" s="42">
        <f t="shared" si="9"/>
        <v>215</v>
      </c>
      <c r="M231" s="38"/>
      <c r="N231" s="124">
        <v>1</v>
      </c>
      <c r="O231" s="126">
        <f t="shared" si="10"/>
        <v>215</v>
      </c>
    </row>
    <row r="232" spans="1:15" ht="27" customHeight="1" x14ac:dyDescent="0.25">
      <c r="A232" s="141"/>
      <c r="B232" s="45" t="s">
        <v>372</v>
      </c>
      <c r="C232" s="38">
        <v>228</v>
      </c>
      <c r="D232" s="46" t="s">
        <v>383</v>
      </c>
      <c r="E232" s="39" t="s">
        <v>384</v>
      </c>
      <c r="F232" s="48"/>
      <c r="G232" s="40" t="s">
        <v>303</v>
      </c>
      <c r="H232" s="19"/>
      <c r="I232" s="20"/>
      <c r="J232" s="41">
        <v>40</v>
      </c>
      <c r="K232" s="139"/>
      <c r="L232" s="42">
        <f t="shared" si="9"/>
        <v>40</v>
      </c>
      <c r="M232" s="38"/>
      <c r="N232" s="124">
        <v>1</v>
      </c>
      <c r="O232" s="126">
        <f t="shared" si="10"/>
        <v>40</v>
      </c>
    </row>
    <row r="233" spans="1:15" ht="27" customHeight="1" x14ac:dyDescent="0.25">
      <c r="A233" s="141"/>
      <c r="B233" s="45" t="s">
        <v>372</v>
      </c>
      <c r="C233" s="38">
        <v>229</v>
      </c>
      <c r="D233" s="46" t="s">
        <v>385</v>
      </c>
      <c r="E233" s="39" t="s">
        <v>386</v>
      </c>
      <c r="F233" s="48"/>
      <c r="G233" s="40" t="s">
        <v>303</v>
      </c>
      <c r="H233" s="19"/>
      <c r="I233" s="20"/>
      <c r="J233" s="41">
        <v>55</v>
      </c>
      <c r="K233" s="139"/>
      <c r="L233" s="42">
        <f t="shared" si="9"/>
        <v>55</v>
      </c>
      <c r="M233" s="38"/>
      <c r="N233" s="124">
        <v>1</v>
      </c>
      <c r="O233" s="126">
        <f t="shared" si="10"/>
        <v>55</v>
      </c>
    </row>
    <row r="234" spans="1:15" ht="27" customHeight="1" x14ac:dyDescent="0.25">
      <c r="A234" s="141"/>
      <c r="B234" s="45" t="s">
        <v>372</v>
      </c>
      <c r="C234" s="38">
        <v>230</v>
      </c>
      <c r="D234" s="46" t="s">
        <v>395</v>
      </c>
      <c r="E234" s="39" t="s">
        <v>396</v>
      </c>
      <c r="F234" s="48"/>
      <c r="G234" s="40" t="s">
        <v>303</v>
      </c>
      <c r="H234" s="19"/>
      <c r="I234" s="20"/>
      <c r="J234" s="41">
        <v>55</v>
      </c>
      <c r="K234" s="139"/>
      <c r="L234" s="42">
        <f t="shared" si="9"/>
        <v>55</v>
      </c>
      <c r="M234" s="38"/>
      <c r="N234" s="124">
        <v>1</v>
      </c>
      <c r="O234" s="126">
        <f t="shared" si="10"/>
        <v>55</v>
      </c>
    </row>
    <row r="235" spans="1:15" ht="27" customHeight="1" x14ac:dyDescent="0.25">
      <c r="A235" s="141"/>
      <c r="B235" s="45" t="s">
        <v>403</v>
      </c>
      <c r="C235" s="38">
        <v>231</v>
      </c>
      <c r="D235" s="46" t="s">
        <v>401</v>
      </c>
      <c r="E235" s="39" t="s">
        <v>402</v>
      </c>
      <c r="F235" s="48"/>
      <c r="G235" s="40" t="s">
        <v>15</v>
      </c>
      <c r="H235" s="19"/>
      <c r="I235" s="20"/>
      <c r="J235" s="41">
        <v>8500</v>
      </c>
      <c r="K235" s="139"/>
      <c r="L235" s="42">
        <f t="shared" si="9"/>
        <v>8500</v>
      </c>
      <c r="M235" s="38"/>
      <c r="N235" s="124">
        <v>1</v>
      </c>
      <c r="O235" s="126">
        <f t="shared" si="10"/>
        <v>8500</v>
      </c>
    </row>
    <row r="236" spans="1:15" ht="27" customHeight="1" x14ac:dyDescent="0.25">
      <c r="A236" s="141"/>
      <c r="B236" s="45" t="s">
        <v>403</v>
      </c>
      <c r="C236" s="38">
        <v>232</v>
      </c>
      <c r="D236" s="46" t="s">
        <v>410</v>
      </c>
      <c r="E236" s="39" t="s">
        <v>411</v>
      </c>
      <c r="F236" s="48" t="s">
        <v>412</v>
      </c>
      <c r="G236" s="40" t="s">
        <v>15</v>
      </c>
      <c r="H236" s="19"/>
      <c r="I236" s="20"/>
      <c r="J236" s="41">
        <v>250</v>
      </c>
      <c r="K236" s="139"/>
      <c r="L236" s="42">
        <f t="shared" si="9"/>
        <v>250</v>
      </c>
      <c r="M236" s="38"/>
      <c r="N236" s="124">
        <v>1</v>
      </c>
      <c r="O236" s="126">
        <f t="shared" si="10"/>
        <v>250</v>
      </c>
    </row>
    <row r="237" spans="1:15" ht="27" customHeight="1" x14ac:dyDescent="0.25">
      <c r="A237" s="141"/>
      <c r="B237" s="45" t="s">
        <v>403</v>
      </c>
      <c r="C237" s="38">
        <v>233</v>
      </c>
      <c r="D237" s="46" t="s">
        <v>413</v>
      </c>
      <c r="E237" s="39" t="s">
        <v>414</v>
      </c>
      <c r="F237" s="48"/>
      <c r="G237" s="40" t="s">
        <v>15</v>
      </c>
      <c r="H237" s="19"/>
      <c r="I237" s="20"/>
      <c r="J237" s="41">
        <v>600</v>
      </c>
      <c r="K237" s="139"/>
      <c r="L237" s="42">
        <f t="shared" si="9"/>
        <v>600</v>
      </c>
      <c r="M237" s="38"/>
      <c r="N237" s="124">
        <v>1</v>
      </c>
      <c r="O237" s="126">
        <f t="shared" si="10"/>
        <v>600</v>
      </c>
    </row>
    <row r="238" spans="1:15" ht="27" customHeight="1" x14ac:dyDescent="0.25">
      <c r="A238" s="141"/>
      <c r="B238" s="45" t="s">
        <v>403</v>
      </c>
      <c r="C238" s="38">
        <v>234</v>
      </c>
      <c r="D238" s="46" t="s">
        <v>415</v>
      </c>
      <c r="E238" s="39" t="s">
        <v>416</v>
      </c>
      <c r="F238" s="48"/>
      <c r="G238" s="40" t="s">
        <v>15</v>
      </c>
      <c r="H238" s="19"/>
      <c r="I238" s="20"/>
      <c r="J238" s="41">
        <v>150</v>
      </c>
      <c r="K238" s="139"/>
      <c r="L238" s="42">
        <f t="shared" si="9"/>
        <v>150</v>
      </c>
      <c r="M238" s="38"/>
      <c r="N238" s="124">
        <v>1</v>
      </c>
      <c r="O238" s="126">
        <f t="shared" si="10"/>
        <v>150</v>
      </c>
    </row>
    <row r="239" spans="1:15" ht="27" customHeight="1" x14ac:dyDescent="0.25">
      <c r="A239" s="141"/>
      <c r="B239" s="45" t="s">
        <v>403</v>
      </c>
      <c r="C239" s="38">
        <v>235</v>
      </c>
      <c r="D239" s="46" t="s">
        <v>417</v>
      </c>
      <c r="E239" s="39" t="s">
        <v>418</v>
      </c>
      <c r="F239" s="48" t="s">
        <v>412</v>
      </c>
      <c r="G239" s="40" t="s">
        <v>419</v>
      </c>
      <c r="H239" s="19"/>
      <c r="I239" s="20"/>
      <c r="J239" s="41">
        <v>250</v>
      </c>
      <c r="K239" s="139"/>
      <c r="L239" s="42">
        <f t="shared" si="9"/>
        <v>250</v>
      </c>
      <c r="M239" s="38"/>
      <c r="N239" s="124">
        <v>1</v>
      </c>
      <c r="O239" s="126">
        <f t="shared" si="10"/>
        <v>250</v>
      </c>
    </row>
    <row r="240" spans="1:15" ht="27" customHeight="1" x14ac:dyDescent="0.25">
      <c r="A240" s="141"/>
      <c r="B240" s="45" t="s">
        <v>403</v>
      </c>
      <c r="C240" s="38">
        <v>236</v>
      </c>
      <c r="D240" s="46" t="s">
        <v>420</v>
      </c>
      <c r="E240" s="39" t="s">
        <v>421</v>
      </c>
      <c r="F240" s="48"/>
      <c r="G240" s="40" t="s">
        <v>15</v>
      </c>
      <c r="H240" s="19"/>
      <c r="I240" s="20"/>
      <c r="J240" s="41">
        <v>12000</v>
      </c>
      <c r="K240" s="139"/>
      <c r="L240" s="42">
        <f t="shared" si="9"/>
        <v>12000</v>
      </c>
      <c r="M240" s="38"/>
      <c r="N240" s="124">
        <v>1</v>
      </c>
      <c r="O240" s="126">
        <f t="shared" si="10"/>
        <v>12000</v>
      </c>
    </row>
    <row r="241" spans="1:15" ht="27" customHeight="1" x14ac:dyDescent="0.25">
      <c r="A241" s="141"/>
      <c r="B241" s="45" t="s">
        <v>403</v>
      </c>
      <c r="C241" s="38">
        <v>237</v>
      </c>
      <c r="D241" s="46" t="s">
        <v>422</v>
      </c>
      <c r="E241" s="39" t="s">
        <v>423</v>
      </c>
      <c r="F241" s="48"/>
      <c r="G241" s="40" t="s">
        <v>15</v>
      </c>
      <c r="H241" s="19"/>
      <c r="I241" s="20"/>
      <c r="J241" s="41">
        <v>3500</v>
      </c>
      <c r="K241" s="139"/>
      <c r="L241" s="42">
        <f t="shared" si="9"/>
        <v>3500</v>
      </c>
      <c r="M241" s="38"/>
      <c r="N241" s="124">
        <v>1</v>
      </c>
      <c r="O241" s="126">
        <f t="shared" si="10"/>
        <v>3500</v>
      </c>
    </row>
    <row r="242" spans="1:15" ht="27" customHeight="1" x14ac:dyDescent="0.25">
      <c r="A242" s="141"/>
      <c r="B242" s="45" t="s">
        <v>403</v>
      </c>
      <c r="C242" s="38">
        <v>238</v>
      </c>
      <c r="D242" s="46" t="s">
        <v>424</v>
      </c>
      <c r="E242" s="39" t="s">
        <v>425</v>
      </c>
      <c r="F242" s="48"/>
      <c r="G242" s="40" t="s">
        <v>15</v>
      </c>
      <c r="H242" s="19"/>
      <c r="I242" s="20"/>
      <c r="J242" s="41">
        <v>1500</v>
      </c>
      <c r="K242" s="139"/>
      <c r="L242" s="42">
        <f t="shared" si="9"/>
        <v>1500</v>
      </c>
      <c r="M242" s="38"/>
      <c r="N242" s="124">
        <v>1</v>
      </c>
      <c r="O242" s="126">
        <f t="shared" si="10"/>
        <v>1500</v>
      </c>
    </row>
    <row r="243" spans="1:15" ht="27" customHeight="1" x14ac:dyDescent="0.25">
      <c r="A243" s="141"/>
      <c r="B243" s="45" t="s">
        <v>403</v>
      </c>
      <c r="C243" s="38">
        <v>239</v>
      </c>
      <c r="D243" s="46" t="s">
        <v>426</v>
      </c>
      <c r="E243" s="39" t="s">
        <v>427</v>
      </c>
      <c r="F243" s="48"/>
      <c r="G243" s="40" t="s">
        <v>15</v>
      </c>
      <c r="H243" s="19"/>
      <c r="I243" s="20"/>
      <c r="J243" s="41">
        <v>1700</v>
      </c>
      <c r="K243" s="139"/>
      <c r="L243" s="42">
        <f t="shared" si="9"/>
        <v>1700</v>
      </c>
      <c r="M243" s="38"/>
      <c r="N243" s="124">
        <v>1</v>
      </c>
      <c r="O243" s="126">
        <f t="shared" si="10"/>
        <v>1700</v>
      </c>
    </row>
    <row r="244" spans="1:15" ht="27" customHeight="1" x14ac:dyDescent="0.25">
      <c r="A244" s="141"/>
      <c r="B244" s="45" t="s">
        <v>403</v>
      </c>
      <c r="C244" s="38">
        <v>240</v>
      </c>
      <c r="D244" s="46" t="s">
        <v>428</v>
      </c>
      <c r="E244" s="39" t="s">
        <v>429</v>
      </c>
      <c r="F244" s="48"/>
      <c r="G244" s="40" t="s">
        <v>15</v>
      </c>
      <c r="H244" s="19"/>
      <c r="I244" s="20"/>
      <c r="J244" s="41">
        <v>1900</v>
      </c>
      <c r="K244" s="139"/>
      <c r="L244" s="42">
        <f t="shared" si="9"/>
        <v>1900</v>
      </c>
      <c r="M244" s="38"/>
      <c r="N244" s="124">
        <v>1</v>
      </c>
      <c r="O244" s="126">
        <f t="shared" si="10"/>
        <v>1900</v>
      </c>
    </row>
    <row r="245" spans="1:15" ht="27" customHeight="1" x14ac:dyDescent="0.25">
      <c r="A245" s="141"/>
      <c r="B245" s="45" t="s">
        <v>403</v>
      </c>
      <c r="C245" s="38">
        <v>241</v>
      </c>
      <c r="D245" s="46" t="s">
        <v>430</v>
      </c>
      <c r="E245" s="39" t="s">
        <v>431</v>
      </c>
      <c r="F245" s="48"/>
      <c r="G245" s="40" t="s">
        <v>15</v>
      </c>
      <c r="H245" s="19"/>
      <c r="I245" s="20"/>
      <c r="J245" s="41">
        <v>3000</v>
      </c>
      <c r="K245" s="139"/>
      <c r="L245" s="42">
        <f t="shared" si="9"/>
        <v>3000</v>
      </c>
      <c r="M245" s="38"/>
      <c r="N245" s="124">
        <v>1</v>
      </c>
      <c r="O245" s="126">
        <f t="shared" si="10"/>
        <v>3000</v>
      </c>
    </row>
    <row r="246" spans="1:15" ht="27" customHeight="1" x14ac:dyDescent="0.25">
      <c r="A246" s="141"/>
      <c r="B246" s="45" t="s">
        <v>403</v>
      </c>
      <c r="C246" s="38">
        <v>242</v>
      </c>
      <c r="D246" s="46" t="s">
        <v>432</v>
      </c>
      <c r="E246" s="39" t="s">
        <v>433</v>
      </c>
      <c r="F246" s="48"/>
      <c r="G246" s="40" t="s">
        <v>15</v>
      </c>
      <c r="H246" s="19"/>
      <c r="I246" s="20"/>
      <c r="J246" s="41">
        <v>16000</v>
      </c>
      <c r="K246" s="139"/>
      <c r="L246" s="42">
        <f t="shared" si="9"/>
        <v>16000</v>
      </c>
      <c r="M246" s="38"/>
      <c r="N246" s="124">
        <v>1</v>
      </c>
      <c r="O246" s="126">
        <f t="shared" si="10"/>
        <v>16000</v>
      </c>
    </row>
    <row r="247" spans="1:15" ht="27" customHeight="1" x14ac:dyDescent="0.25">
      <c r="A247" s="141"/>
      <c r="B247" s="45" t="s">
        <v>403</v>
      </c>
      <c r="C247" s="38">
        <v>243</v>
      </c>
      <c r="D247" s="46" t="s">
        <v>434</v>
      </c>
      <c r="E247" s="39" t="s">
        <v>435</v>
      </c>
      <c r="F247" s="48"/>
      <c r="G247" s="40" t="s">
        <v>15</v>
      </c>
      <c r="H247" s="19"/>
      <c r="I247" s="20"/>
      <c r="J247" s="41">
        <v>28000</v>
      </c>
      <c r="K247" s="139"/>
      <c r="L247" s="42">
        <f t="shared" si="9"/>
        <v>28000</v>
      </c>
      <c r="M247" s="38"/>
      <c r="N247" s="124">
        <v>1</v>
      </c>
      <c r="O247" s="126">
        <f t="shared" si="10"/>
        <v>28000</v>
      </c>
    </row>
    <row r="248" spans="1:15" ht="27" customHeight="1" x14ac:dyDescent="0.25">
      <c r="A248" s="141"/>
      <c r="B248" s="45" t="s">
        <v>403</v>
      </c>
      <c r="C248" s="38">
        <v>244</v>
      </c>
      <c r="D248" s="46" t="s">
        <v>450</v>
      </c>
      <c r="E248" s="39" t="s">
        <v>451</v>
      </c>
      <c r="F248" s="48" t="s">
        <v>412</v>
      </c>
      <c r="G248" s="40" t="s">
        <v>15</v>
      </c>
      <c r="H248" s="19"/>
      <c r="I248" s="20"/>
      <c r="J248" s="41">
        <v>150</v>
      </c>
      <c r="K248" s="139"/>
      <c r="L248" s="42">
        <f t="shared" si="9"/>
        <v>150</v>
      </c>
      <c r="M248" s="38"/>
      <c r="N248" s="124">
        <v>1</v>
      </c>
      <c r="O248" s="126">
        <f t="shared" si="10"/>
        <v>150</v>
      </c>
    </row>
    <row r="249" spans="1:15" ht="27" customHeight="1" x14ac:dyDescent="0.25">
      <c r="A249" s="141"/>
      <c r="B249" s="45" t="s">
        <v>452</v>
      </c>
      <c r="C249" s="38">
        <v>245</v>
      </c>
      <c r="D249" s="46" t="s">
        <v>456</v>
      </c>
      <c r="E249" s="39" t="s">
        <v>457</v>
      </c>
      <c r="F249" s="48"/>
      <c r="G249" s="40" t="s">
        <v>15</v>
      </c>
      <c r="H249" s="19"/>
      <c r="I249" s="20"/>
      <c r="J249" s="41">
        <v>150</v>
      </c>
      <c r="K249" s="139"/>
      <c r="L249" s="42">
        <f t="shared" si="9"/>
        <v>150</v>
      </c>
      <c r="M249" s="38"/>
      <c r="N249" s="124">
        <v>1</v>
      </c>
      <c r="O249" s="126">
        <f t="shared" si="10"/>
        <v>150</v>
      </c>
    </row>
    <row r="250" spans="1:15" ht="27" customHeight="1" x14ac:dyDescent="0.25">
      <c r="A250" s="141"/>
      <c r="B250" s="45" t="s">
        <v>452</v>
      </c>
      <c r="C250" s="38">
        <v>246</v>
      </c>
      <c r="D250" s="46" t="s">
        <v>462</v>
      </c>
      <c r="E250" s="39" t="s">
        <v>463</v>
      </c>
      <c r="F250" s="48"/>
      <c r="G250" s="40" t="s">
        <v>15</v>
      </c>
      <c r="H250" s="19"/>
      <c r="I250" s="20"/>
      <c r="J250" s="41">
        <v>410</v>
      </c>
      <c r="K250" s="139"/>
      <c r="L250" s="42">
        <f t="shared" si="9"/>
        <v>410</v>
      </c>
      <c r="M250" s="38"/>
      <c r="N250" s="124">
        <v>1</v>
      </c>
      <c r="O250" s="126">
        <f t="shared" si="10"/>
        <v>410</v>
      </c>
    </row>
    <row r="251" spans="1:15" ht="27" customHeight="1" x14ac:dyDescent="0.25">
      <c r="A251" s="141"/>
      <c r="B251" s="45" t="s">
        <v>452</v>
      </c>
      <c r="C251" s="38">
        <v>247</v>
      </c>
      <c r="D251" s="46" t="s">
        <v>468</v>
      </c>
      <c r="E251" s="39" t="s">
        <v>469</v>
      </c>
      <c r="F251" s="48"/>
      <c r="G251" s="40" t="s">
        <v>15</v>
      </c>
      <c r="H251" s="19"/>
      <c r="I251" s="20"/>
      <c r="J251" s="41">
        <v>8500</v>
      </c>
      <c r="K251" s="139"/>
      <c r="L251" s="42">
        <f t="shared" si="9"/>
        <v>8500</v>
      </c>
      <c r="M251" s="38"/>
      <c r="N251" s="124">
        <v>1</v>
      </c>
      <c r="O251" s="126">
        <f t="shared" si="10"/>
        <v>8500</v>
      </c>
    </row>
    <row r="252" spans="1:15" ht="27" customHeight="1" x14ac:dyDescent="0.25">
      <c r="A252" s="141"/>
      <c r="B252" s="45" t="s">
        <v>479</v>
      </c>
      <c r="C252" s="38">
        <v>248</v>
      </c>
      <c r="D252" s="46" t="s">
        <v>470</v>
      </c>
      <c r="E252" s="39" t="s">
        <v>471</v>
      </c>
      <c r="F252" s="48" t="s">
        <v>472</v>
      </c>
      <c r="G252" s="40" t="s">
        <v>303</v>
      </c>
      <c r="H252" s="19"/>
      <c r="I252" s="20"/>
      <c r="J252" s="41">
        <v>200</v>
      </c>
      <c r="K252" s="139"/>
      <c r="L252" s="42">
        <v>200</v>
      </c>
      <c r="M252" s="38"/>
      <c r="N252" s="124">
        <v>1</v>
      </c>
      <c r="O252" s="126">
        <f t="shared" si="10"/>
        <v>200</v>
      </c>
    </row>
    <row r="253" spans="1:15" ht="27" customHeight="1" x14ac:dyDescent="0.25">
      <c r="A253" s="141"/>
      <c r="B253" s="45" t="s">
        <v>479</v>
      </c>
      <c r="C253" s="38">
        <v>249</v>
      </c>
      <c r="D253" s="46" t="s">
        <v>473</v>
      </c>
      <c r="E253" s="39" t="s">
        <v>474</v>
      </c>
      <c r="F253" s="48"/>
      <c r="G253" s="40" t="s">
        <v>303</v>
      </c>
      <c r="H253" s="19"/>
      <c r="I253" s="20"/>
      <c r="J253" s="41">
        <v>105</v>
      </c>
      <c r="K253" s="139"/>
      <c r="L253" s="42">
        <f t="shared" si="9"/>
        <v>105</v>
      </c>
      <c r="M253" s="38"/>
      <c r="N253" s="124">
        <v>1</v>
      </c>
      <c r="O253" s="126">
        <f t="shared" si="10"/>
        <v>105</v>
      </c>
    </row>
    <row r="254" spans="1:15" ht="27" customHeight="1" x14ac:dyDescent="0.25">
      <c r="A254" s="141"/>
      <c r="B254" s="45" t="s">
        <v>479</v>
      </c>
      <c r="C254" s="38">
        <v>250</v>
      </c>
      <c r="D254" s="46" t="s">
        <v>475</v>
      </c>
      <c r="E254" s="39" t="s">
        <v>476</v>
      </c>
      <c r="F254" s="48"/>
      <c r="G254" s="40" t="s">
        <v>303</v>
      </c>
      <c r="H254" s="19"/>
      <c r="I254" s="19"/>
      <c r="J254" s="41">
        <v>45</v>
      </c>
      <c r="K254" s="139"/>
      <c r="L254" s="42">
        <f t="shared" ref="L254:L267" si="11">J254-(J254*$K$189)</f>
        <v>45</v>
      </c>
      <c r="M254" s="38"/>
      <c r="N254" s="124">
        <v>1</v>
      </c>
      <c r="O254" s="126">
        <f t="shared" ref="O254:O267" si="12">L254*N254</f>
        <v>45</v>
      </c>
    </row>
    <row r="255" spans="1:15" ht="30" x14ac:dyDescent="0.25">
      <c r="A255" s="141"/>
      <c r="B255" s="45" t="s">
        <v>479</v>
      </c>
      <c r="C255" s="38">
        <v>251</v>
      </c>
      <c r="D255" s="46" t="s">
        <v>480</v>
      </c>
      <c r="E255" s="39" t="s">
        <v>481</v>
      </c>
      <c r="F255" s="48"/>
      <c r="G255" s="40" t="s">
        <v>15</v>
      </c>
      <c r="H255" s="19"/>
      <c r="I255" s="19"/>
      <c r="J255" s="41">
        <v>6800</v>
      </c>
      <c r="K255" s="139"/>
      <c r="L255" s="42">
        <f t="shared" si="11"/>
        <v>6800</v>
      </c>
      <c r="M255" s="38"/>
      <c r="N255" s="124">
        <v>1</v>
      </c>
      <c r="O255" s="126">
        <f t="shared" si="12"/>
        <v>6800</v>
      </c>
    </row>
    <row r="256" spans="1:15" ht="27" customHeight="1" x14ac:dyDescent="0.25">
      <c r="A256" s="141"/>
      <c r="B256" s="45" t="s">
        <v>479</v>
      </c>
      <c r="C256" s="38">
        <v>252</v>
      </c>
      <c r="D256" s="46" t="s">
        <v>482</v>
      </c>
      <c r="E256" s="39" t="s">
        <v>483</v>
      </c>
      <c r="F256" s="48"/>
      <c r="G256" s="40" t="s">
        <v>303</v>
      </c>
      <c r="H256" s="19"/>
      <c r="I256" s="19"/>
      <c r="J256" s="41">
        <v>235</v>
      </c>
      <c r="K256" s="139"/>
      <c r="L256" s="42">
        <f t="shared" si="11"/>
        <v>235</v>
      </c>
      <c r="M256" s="38"/>
      <c r="N256" s="124">
        <v>1</v>
      </c>
      <c r="O256" s="126">
        <f t="shared" si="12"/>
        <v>235</v>
      </c>
    </row>
    <row r="257" spans="1:16" ht="30" x14ac:dyDescent="0.25">
      <c r="A257" s="141"/>
      <c r="B257" s="45" t="s">
        <v>479</v>
      </c>
      <c r="C257" s="38">
        <v>253</v>
      </c>
      <c r="D257" s="46" t="s">
        <v>484</v>
      </c>
      <c r="E257" s="39" t="s">
        <v>485</v>
      </c>
      <c r="F257" s="48"/>
      <c r="G257" s="40" t="s">
        <v>15</v>
      </c>
      <c r="H257" s="19"/>
      <c r="I257" s="19"/>
      <c r="J257" s="41">
        <v>9000</v>
      </c>
      <c r="K257" s="139"/>
      <c r="L257" s="42">
        <f t="shared" si="11"/>
        <v>9000</v>
      </c>
      <c r="M257" s="38"/>
      <c r="N257" s="124">
        <v>1</v>
      </c>
      <c r="O257" s="126">
        <f t="shared" si="12"/>
        <v>9000</v>
      </c>
    </row>
    <row r="258" spans="1:16" ht="27" customHeight="1" x14ac:dyDescent="0.25">
      <c r="A258" s="141"/>
      <c r="B258" s="45" t="s">
        <v>479</v>
      </c>
      <c r="C258" s="38">
        <v>254</v>
      </c>
      <c r="D258" s="46" t="s">
        <v>486</v>
      </c>
      <c r="E258" s="39" t="s">
        <v>487</v>
      </c>
      <c r="F258" s="48"/>
      <c r="G258" s="40" t="s">
        <v>303</v>
      </c>
      <c r="H258" s="19"/>
      <c r="I258" s="19"/>
      <c r="J258" s="41">
        <v>280</v>
      </c>
      <c r="K258" s="139"/>
      <c r="L258" s="42">
        <f t="shared" si="11"/>
        <v>280</v>
      </c>
      <c r="M258" s="38"/>
      <c r="N258" s="124">
        <v>1</v>
      </c>
      <c r="O258" s="126">
        <f t="shared" si="12"/>
        <v>280</v>
      </c>
    </row>
    <row r="259" spans="1:16" ht="27" customHeight="1" x14ac:dyDescent="0.25">
      <c r="A259" s="141"/>
      <c r="B259" s="45" t="s">
        <v>479</v>
      </c>
      <c r="C259" s="38">
        <v>255</v>
      </c>
      <c r="D259" s="46" t="s">
        <v>488</v>
      </c>
      <c r="E259" s="39" t="s">
        <v>489</v>
      </c>
      <c r="F259" s="48" t="s">
        <v>490</v>
      </c>
      <c r="G259" s="40" t="s">
        <v>15</v>
      </c>
      <c r="H259" s="19"/>
      <c r="I259" s="20"/>
      <c r="J259" s="41">
        <v>2850</v>
      </c>
      <c r="K259" s="139"/>
      <c r="L259" s="42">
        <f t="shared" si="11"/>
        <v>2850</v>
      </c>
      <c r="M259" s="38"/>
      <c r="N259" s="124">
        <v>1</v>
      </c>
      <c r="O259" s="126">
        <f t="shared" si="12"/>
        <v>2850</v>
      </c>
    </row>
    <row r="260" spans="1:16" ht="27" customHeight="1" x14ac:dyDescent="0.25">
      <c r="A260" s="141"/>
      <c r="B260" s="45" t="s">
        <v>479</v>
      </c>
      <c r="C260" s="38">
        <v>256</v>
      </c>
      <c r="D260" s="46" t="s">
        <v>493</v>
      </c>
      <c r="E260" s="39" t="s">
        <v>494</v>
      </c>
      <c r="F260" s="48"/>
      <c r="G260" s="40" t="s">
        <v>15</v>
      </c>
      <c r="H260" s="19"/>
      <c r="I260" s="20"/>
      <c r="J260" s="41">
        <v>2000</v>
      </c>
      <c r="K260" s="139"/>
      <c r="L260" s="42">
        <f t="shared" si="11"/>
        <v>2000</v>
      </c>
      <c r="M260" s="38"/>
      <c r="N260" s="124">
        <v>1</v>
      </c>
      <c r="O260" s="126">
        <f t="shared" si="12"/>
        <v>2000</v>
      </c>
    </row>
    <row r="261" spans="1:16" ht="27" customHeight="1" x14ac:dyDescent="0.25">
      <c r="A261" s="141"/>
      <c r="B261" s="45" t="s">
        <v>479</v>
      </c>
      <c r="C261" s="38">
        <v>257</v>
      </c>
      <c r="D261" s="46" t="s">
        <v>495</v>
      </c>
      <c r="E261" s="39" t="s">
        <v>496</v>
      </c>
      <c r="F261" s="48" t="s">
        <v>497</v>
      </c>
      <c r="G261" s="40" t="s">
        <v>15</v>
      </c>
      <c r="H261" s="19"/>
      <c r="I261" s="20"/>
      <c r="J261" s="41">
        <v>570</v>
      </c>
      <c r="K261" s="139"/>
      <c r="L261" s="42">
        <f t="shared" si="11"/>
        <v>570</v>
      </c>
      <c r="M261" s="38"/>
      <c r="N261" s="124">
        <v>1</v>
      </c>
      <c r="O261" s="126">
        <f t="shared" si="12"/>
        <v>570</v>
      </c>
    </row>
    <row r="262" spans="1:16" ht="27" customHeight="1" x14ac:dyDescent="0.25">
      <c r="A262" s="141"/>
      <c r="B262" s="45" t="s">
        <v>479</v>
      </c>
      <c r="C262" s="38">
        <v>258</v>
      </c>
      <c r="D262" s="46" t="s">
        <v>498</v>
      </c>
      <c r="E262" s="39" t="s">
        <v>499</v>
      </c>
      <c r="F262" s="48"/>
      <c r="G262" s="40" t="s">
        <v>15</v>
      </c>
      <c r="H262" s="19"/>
      <c r="I262" s="20"/>
      <c r="J262" s="41">
        <v>150</v>
      </c>
      <c r="K262" s="139"/>
      <c r="L262" s="42">
        <f t="shared" si="11"/>
        <v>150</v>
      </c>
      <c r="M262" s="38"/>
      <c r="N262" s="124">
        <v>1</v>
      </c>
      <c r="O262" s="126">
        <f t="shared" si="12"/>
        <v>150</v>
      </c>
    </row>
    <row r="263" spans="1:16" ht="60" x14ac:dyDescent="0.25">
      <c r="A263" s="141"/>
      <c r="B263" s="45" t="s">
        <v>479</v>
      </c>
      <c r="C263" s="38">
        <v>259</v>
      </c>
      <c r="D263" s="46" t="s">
        <v>500</v>
      </c>
      <c r="E263" s="39" t="s">
        <v>501</v>
      </c>
      <c r="F263" s="48" t="s">
        <v>502</v>
      </c>
      <c r="G263" s="40" t="s">
        <v>303</v>
      </c>
      <c r="H263" s="19"/>
      <c r="I263" s="20"/>
      <c r="J263" s="41">
        <v>300</v>
      </c>
      <c r="K263" s="139"/>
      <c r="L263" s="42">
        <f t="shared" si="11"/>
        <v>300</v>
      </c>
      <c r="M263" s="38"/>
      <c r="N263" s="124">
        <v>1</v>
      </c>
      <c r="O263" s="126">
        <f t="shared" si="12"/>
        <v>300</v>
      </c>
    </row>
    <row r="264" spans="1:16" ht="27" customHeight="1" x14ac:dyDescent="0.25">
      <c r="A264" s="141"/>
      <c r="B264" s="50"/>
      <c r="C264" s="38">
        <v>260</v>
      </c>
      <c r="D264" s="46" t="s">
        <v>536</v>
      </c>
      <c r="E264" s="51" t="s">
        <v>537</v>
      </c>
      <c r="F264" s="48" t="s">
        <v>533</v>
      </c>
      <c r="G264" s="40" t="s">
        <v>15</v>
      </c>
      <c r="H264" s="19"/>
      <c r="I264" s="20"/>
      <c r="J264" s="41">
        <v>14500</v>
      </c>
      <c r="K264" s="139"/>
      <c r="L264" s="42">
        <f t="shared" si="11"/>
        <v>14500</v>
      </c>
      <c r="M264" s="38"/>
      <c r="N264" s="124">
        <v>1</v>
      </c>
      <c r="O264" s="126">
        <f t="shared" si="12"/>
        <v>14500</v>
      </c>
    </row>
    <row r="265" spans="1:16" ht="27" customHeight="1" x14ac:dyDescent="0.25">
      <c r="A265" s="141"/>
      <c r="B265" s="50"/>
      <c r="C265" s="38">
        <v>261</v>
      </c>
      <c r="D265" s="46" t="s">
        <v>538</v>
      </c>
      <c r="E265" s="51" t="s">
        <v>539</v>
      </c>
      <c r="F265" s="48" t="s">
        <v>533</v>
      </c>
      <c r="G265" s="40" t="s">
        <v>15</v>
      </c>
      <c r="H265" s="19"/>
      <c r="I265" s="20"/>
      <c r="J265" s="41">
        <v>17000</v>
      </c>
      <c r="K265" s="139"/>
      <c r="L265" s="42">
        <f t="shared" si="11"/>
        <v>17000</v>
      </c>
      <c r="M265" s="38"/>
      <c r="N265" s="124">
        <v>1</v>
      </c>
      <c r="O265" s="126">
        <f t="shared" si="12"/>
        <v>17000</v>
      </c>
    </row>
    <row r="266" spans="1:16" ht="30" x14ac:dyDescent="0.25">
      <c r="A266" s="141"/>
      <c r="B266" s="45" t="s">
        <v>545</v>
      </c>
      <c r="C266" s="38">
        <v>262</v>
      </c>
      <c r="D266" s="38"/>
      <c r="E266" s="39" t="s">
        <v>540</v>
      </c>
      <c r="F266" s="39" t="s">
        <v>541</v>
      </c>
      <c r="G266" s="40" t="s">
        <v>542</v>
      </c>
      <c r="H266" s="19"/>
      <c r="I266" s="20"/>
      <c r="J266" s="41">
        <v>4400</v>
      </c>
      <c r="K266" s="139"/>
      <c r="L266" s="42">
        <f t="shared" si="11"/>
        <v>4400</v>
      </c>
      <c r="M266" s="38"/>
      <c r="N266" s="124">
        <v>1</v>
      </c>
      <c r="O266" s="126">
        <f t="shared" si="12"/>
        <v>4400</v>
      </c>
    </row>
    <row r="267" spans="1:16" ht="27" customHeight="1" thickBot="1" x14ac:dyDescent="0.3">
      <c r="A267" s="142"/>
      <c r="B267" s="52" t="s">
        <v>545</v>
      </c>
      <c r="C267" s="38">
        <v>263</v>
      </c>
      <c r="D267" s="53"/>
      <c r="E267" s="54" t="s">
        <v>551</v>
      </c>
      <c r="F267" s="54" t="s">
        <v>552</v>
      </c>
      <c r="G267" s="55" t="s">
        <v>548</v>
      </c>
      <c r="H267" s="19"/>
      <c r="I267" s="20"/>
      <c r="J267" s="84">
        <v>220</v>
      </c>
      <c r="K267" s="139"/>
      <c r="L267" s="56">
        <f t="shared" si="11"/>
        <v>220</v>
      </c>
      <c r="M267" s="53"/>
      <c r="N267" s="124">
        <v>1</v>
      </c>
      <c r="O267" s="126">
        <f t="shared" si="12"/>
        <v>220</v>
      </c>
    </row>
    <row r="268" spans="1:16" ht="30" customHeight="1" x14ac:dyDescent="0.25">
      <c r="A268" s="94"/>
      <c r="B268" s="149" t="s">
        <v>581</v>
      </c>
      <c r="C268" s="150"/>
      <c r="D268" s="150"/>
      <c r="E268" s="150"/>
      <c r="F268" s="150"/>
      <c r="G268" s="150"/>
      <c r="H268" s="150"/>
      <c r="I268" s="150"/>
      <c r="J268" s="150"/>
      <c r="K268" s="116"/>
      <c r="L268" s="133">
        <f>SUM(O5:O267)</f>
        <v>1574501</v>
      </c>
      <c r="M268" s="133"/>
      <c r="N268" s="133"/>
      <c r="O268" s="134"/>
      <c r="P268" s="123"/>
    </row>
    <row r="269" spans="1:16" ht="45.6" x14ac:dyDescent="0.25">
      <c r="A269" s="95" t="s">
        <v>573</v>
      </c>
      <c r="B269" s="143" t="s">
        <v>556</v>
      </c>
      <c r="C269" s="144"/>
      <c r="D269" s="144"/>
      <c r="E269" s="144"/>
      <c r="F269" s="145"/>
      <c r="G269" s="96" t="s">
        <v>557</v>
      </c>
      <c r="H269" s="96" t="s">
        <v>558</v>
      </c>
      <c r="I269" s="97" t="s">
        <v>559</v>
      </c>
      <c r="J269" s="98" t="s">
        <v>560</v>
      </c>
      <c r="K269" s="99"/>
      <c r="L269" s="99"/>
      <c r="M269" s="99"/>
      <c r="N269" s="96" t="s">
        <v>561</v>
      </c>
      <c r="O269" s="100"/>
    </row>
    <row r="270" spans="1:16" ht="55.5" customHeight="1" x14ac:dyDescent="0.25">
      <c r="A270" s="101">
        <v>0.5</v>
      </c>
      <c r="B270" s="102" t="s">
        <v>562</v>
      </c>
      <c r="C270" s="38">
        <v>264</v>
      </c>
      <c r="D270" s="46"/>
      <c r="E270" s="103" t="s">
        <v>583</v>
      </c>
      <c r="F270" s="104" t="s">
        <v>580</v>
      </c>
      <c r="G270" s="94" t="s">
        <v>563</v>
      </c>
      <c r="H270" s="105">
        <v>1</v>
      </c>
      <c r="I270" s="24"/>
      <c r="J270" s="106">
        <v>0.08</v>
      </c>
      <c r="K270" s="107"/>
      <c r="L270" s="107"/>
      <c r="M270" s="107"/>
      <c r="N270" s="108">
        <f>IF(ISBLANK(I270),100000*J270,100000*I270)</f>
        <v>8000</v>
      </c>
      <c r="O270" s="109">
        <f>N270*H270</f>
        <v>8000</v>
      </c>
    </row>
    <row r="271" spans="1:16" ht="55.5" customHeight="1" x14ac:dyDescent="0.25">
      <c r="A271" s="101">
        <v>0.3</v>
      </c>
      <c r="B271" s="102" t="s">
        <v>562</v>
      </c>
      <c r="C271" s="38">
        <v>265</v>
      </c>
      <c r="D271" s="46"/>
      <c r="E271" s="103" t="s">
        <v>564</v>
      </c>
      <c r="F271" s="39" t="s">
        <v>574</v>
      </c>
      <c r="G271" s="38" t="s">
        <v>563</v>
      </c>
      <c r="H271" s="40">
        <v>1</v>
      </c>
      <c r="I271" s="24"/>
      <c r="J271" s="106">
        <v>0.06</v>
      </c>
      <c r="K271" s="107"/>
      <c r="L271" s="107"/>
      <c r="M271" s="107"/>
      <c r="N271" s="108">
        <f>IF(ISBLANK(I271),L268*J271,L268*I271)</f>
        <v>94470.06</v>
      </c>
      <c r="O271" s="109">
        <f>N271*H271</f>
        <v>94470.06</v>
      </c>
    </row>
    <row r="272" spans="1:16" ht="55.5" customHeight="1" x14ac:dyDescent="0.25">
      <c r="A272" s="101">
        <v>0.15</v>
      </c>
      <c r="B272" s="102" t="s">
        <v>562</v>
      </c>
      <c r="C272" s="38">
        <v>266</v>
      </c>
      <c r="D272" s="46"/>
      <c r="E272" s="103" t="s">
        <v>565</v>
      </c>
      <c r="F272" s="39" t="s">
        <v>575</v>
      </c>
      <c r="G272" s="38" t="s">
        <v>563</v>
      </c>
      <c r="H272" s="40">
        <v>1</v>
      </c>
      <c r="I272" s="24"/>
      <c r="J272" s="106">
        <v>0.18</v>
      </c>
      <c r="K272" s="107"/>
      <c r="L272" s="107"/>
      <c r="M272" s="107"/>
      <c r="N272" s="108">
        <f>IF(ISBLANK(I272),SUM(O132:O141)*J272,SUM(O132:O141)*I272)</f>
        <v>35772.299999999996</v>
      </c>
      <c r="O272" s="109">
        <f>N272*H272</f>
        <v>35772.299999999996</v>
      </c>
    </row>
    <row r="273" spans="1:16" ht="55.5" customHeight="1" x14ac:dyDescent="0.25">
      <c r="A273" s="101">
        <v>0.05</v>
      </c>
      <c r="B273" s="102" t="s">
        <v>562</v>
      </c>
      <c r="C273" s="38">
        <v>267</v>
      </c>
      <c r="D273" s="46"/>
      <c r="E273" s="103" t="s">
        <v>566</v>
      </c>
      <c r="F273" s="39" t="s">
        <v>576</v>
      </c>
      <c r="G273" s="38" t="s">
        <v>548</v>
      </c>
      <c r="H273" s="40">
        <v>1</v>
      </c>
      <c r="I273" s="25"/>
      <c r="J273" s="110">
        <v>280</v>
      </c>
      <c r="K273" s="111"/>
      <c r="L273" s="111"/>
      <c r="M273" s="111"/>
      <c r="N273" s="112"/>
      <c r="O273" s="113">
        <f>IF(ISBLANK(I273),J273*H273,IF(OR(I273&gt;J273,I273&lt;100),"ERROR",I273*H273))</f>
        <v>280</v>
      </c>
    </row>
    <row r="274" spans="1:16" ht="28.2" x14ac:dyDescent="0.25">
      <c r="A274" s="114"/>
      <c r="B274" s="129" t="s">
        <v>582</v>
      </c>
      <c r="C274" s="130"/>
      <c r="D274" s="130"/>
      <c r="E274" s="130"/>
      <c r="F274" s="130"/>
      <c r="G274" s="130"/>
      <c r="H274" s="130"/>
      <c r="I274" s="130"/>
      <c r="J274" s="130"/>
      <c r="K274" s="131">
        <f>SUM(O270:O273)</f>
        <v>138522.35999999999</v>
      </c>
      <c r="L274" s="131"/>
      <c r="M274" s="131"/>
      <c r="N274" s="131"/>
      <c r="O274" s="132"/>
      <c r="P274" s="123"/>
    </row>
    <row r="275" spans="1:16" s="122" customFormat="1" ht="46.5" customHeight="1" x14ac:dyDescent="0.55000000000000004">
      <c r="A275" s="117"/>
      <c r="B275" s="118"/>
      <c r="C275" s="117"/>
      <c r="D275" s="117"/>
      <c r="E275" s="119"/>
      <c r="F275" s="120" t="s">
        <v>567</v>
      </c>
      <c r="G275" s="119"/>
      <c r="H275" s="119"/>
      <c r="I275" s="119"/>
      <c r="J275" s="121"/>
      <c r="K275" s="135">
        <f>(L268*0.8)+(K274*0.2)</f>
        <v>1287305.2720000001</v>
      </c>
      <c r="L275" s="136"/>
      <c r="M275" s="136"/>
      <c r="N275" s="136"/>
      <c r="O275" s="137"/>
    </row>
  </sheetData>
  <sheetProtection algorithmName="SHA-512" hashValue="xgD9ujuuzu8I6HowaTAbYTJgszEjm/+ZKhKz3n4i59quTXZ81o7DrYzSt/7RQFd+kquzBTpAP0DvpSDj5d48hg==" saltValue="YAQAhjoFs4HQ6i18TiycxQ==" spinCount="100000" sheet="1" objects="1" scenarios="1" selectLockedCells="1" sort="0" autoFilter="0"/>
  <protectedRanges>
    <protectedRange sqref="I241 I189:I201 J197:J201 H189:H192 H156:H164 J189:J192 J156:J164 J28:J31 J270:J273 H242:J257 B274 H197:H201 H171:H174 I156:I174 H202:J240 H5:I34 B268 H175:J188 H35:J155 I262:J269 H262:H267 H269 K5:N257 K262:K273 L262:N267 L268:M268 I274:J274 L269:N274" name="טווח1"/>
    <protectedRange sqref="J32:J34" name="טווח1_1"/>
    <protectedRange sqref="J169:J174" name="טווח1_2"/>
    <protectedRange sqref="H258:N261" name="טווח1_4"/>
  </protectedRanges>
  <autoFilter ref="A4:O275" xr:uid="{730B7391-4079-4BD4-86BF-E47E50987144}"/>
  <sortState xmlns:xlrd2="http://schemas.microsoft.com/office/spreadsheetml/2017/richdata2" ref="A5:O275">
    <sortCondition ref="A5:A275"/>
  </sortState>
  <mergeCells count="17">
    <mergeCell ref="A189:A267"/>
    <mergeCell ref="B269:F269"/>
    <mergeCell ref="A5:A50"/>
    <mergeCell ref="A51:A97"/>
    <mergeCell ref="A98:A144"/>
    <mergeCell ref="A145:A188"/>
    <mergeCell ref="B268:J268"/>
    <mergeCell ref="B274:J274"/>
    <mergeCell ref="K274:O274"/>
    <mergeCell ref="L268:O268"/>
    <mergeCell ref="K275:O275"/>
    <mergeCell ref="E1:I1"/>
    <mergeCell ref="K189:K267"/>
    <mergeCell ref="K5:K50"/>
    <mergeCell ref="K51:K97"/>
    <mergeCell ref="K98:K144"/>
    <mergeCell ref="K145:K188"/>
  </mergeCells>
  <pageMargins left="0.7" right="0.7" top="0.75" bottom="0.75" header="0.3" footer="0.3"/>
  <pageSetup paperSize="9" orientation="portrait" verticalDpi="0" r:id="rId1"/>
  <ignoredErrors>
    <ignoredError sqref="D14 D15:D265" numberStoredAsText="1"/>
  </ignoredErrors>
  <extLst>
    <ext xmlns:x14="http://schemas.microsoft.com/office/spreadsheetml/2009/9/main" uri="{78C0D931-6437-407d-A8EE-F0AAD7539E65}">
      <x14:conditionalFormattings>
        <x14:conditionalFormatting xmlns:xm="http://schemas.microsoft.com/office/excel/2006/main">
          <x14:cfRule type="containsText" priority="4" operator="containsText" id="{2A81BDB7-B2D1-4E25-8C63-2E7077BD2C02}">
            <xm:f>NOT(ISERROR(SEARCH("ERROR",N270)))</xm:f>
            <xm:f>"ERROR"</xm:f>
            <x14:dxf>
              <fill>
                <patternFill>
                  <bgColor rgb="FFFF0000"/>
                </patternFill>
              </fill>
            </x14:dxf>
          </x14:cfRule>
          <xm:sqref>O270 N271:O273</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D1A8D9AD89C424CB1CD5153013E074A" ma:contentTypeVersion="6" ma:contentTypeDescription="Create a new document." ma:contentTypeScope="" ma:versionID="73fec75b0a21712f68dee680bc610c1b">
  <xsd:schema xmlns:xsd="http://www.w3.org/2001/XMLSchema" xmlns:xs="http://www.w3.org/2001/XMLSchema" xmlns:p="http://schemas.microsoft.com/office/2006/metadata/properties" xmlns:ns3="3f6ebc54-3bb3-473e-a5a8-24cc50dfb7bc" targetNamespace="http://schemas.microsoft.com/office/2006/metadata/properties" ma:root="true" ma:fieldsID="4fe275e05453204e923e08072c6a2ca4" ns3:_="">
    <xsd:import namespace="3f6ebc54-3bb3-473e-a5a8-24cc50dfb7bc"/>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6ebc54-3bb3-473e-a5a8-24cc50dfb7bc"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3f6ebc54-3bb3-473e-a5a8-24cc50dfb7b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5CDAC55-38BD-4CE2-9D83-ED2EE2A03F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6ebc54-3bb3-473e-a5a8-24cc50dfb7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8DC010E-F131-4024-996C-23842B37307C}">
  <ds:schemaRefs>
    <ds:schemaRef ds:uri="http://schemas.microsoft.com/office/infopath/2007/PartnerControls"/>
    <ds:schemaRef ds:uri="http://www.w3.org/XML/1998/namespace"/>
    <ds:schemaRef ds:uri="http://purl.org/dc/dcmitype/"/>
    <ds:schemaRef ds:uri="http://schemas.microsoft.com/office/2006/metadata/properties"/>
    <ds:schemaRef ds:uri="http://purl.org/dc/elements/1.1/"/>
    <ds:schemaRef ds:uri="http://schemas.microsoft.com/office/2006/documentManagement/types"/>
    <ds:schemaRef ds:uri="http://purl.org/dc/terms/"/>
    <ds:schemaRef ds:uri="http://schemas.openxmlformats.org/package/2006/metadata/core-properties"/>
    <ds:schemaRef ds:uri="3f6ebc54-3bb3-473e-a5a8-24cc50dfb7bc"/>
  </ds:schemaRefs>
</ds:datastoreItem>
</file>

<file path=customXml/itemProps3.xml><?xml version="1.0" encoding="utf-8"?>
<ds:datastoreItem xmlns:ds="http://schemas.openxmlformats.org/officeDocument/2006/customXml" ds:itemID="{CC7F07F7-8120-482C-96D2-658E264994B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תמחור לפי קטגוריות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shachar dotan</dc:creator>
  <cp:lastModifiedBy>Sahar Shalom</cp:lastModifiedBy>
  <dcterms:created xsi:type="dcterms:W3CDTF">2024-11-11T08:27:08Z</dcterms:created>
  <dcterms:modified xsi:type="dcterms:W3CDTF">2025-06-09T11:36:12Z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0x010100ED1A8D9AD89C424CB1CD5153013E074A</vt:lpwstr>
  </property>
</Properties>
</file>